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收入总表" sheetId="1" r:id="rId1"/>
    <sheet name="收支平衡表上会" sheetId="2" r:id="rId2"/>
    <sheet name="新增债券" sheetId="3" r:id="rId3"/>
    <sheet name="抗疫特别国债" sheetId="4" r:id="rId4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<sst xmlns="http://schemas.openxmlformats.org/spreadsheetml/2006/main" count="114" uniqueCount="95">
  <si>
    <t>附表一：</t>
  </si>
  <si>
    <t>2020年衡阳市珠晖区公共财政收入调整预算表(草案)</t>
  </si>
  <si>
    <t>单位:万元</t>
  </si>
  <si>
    <t>项   目</t>
  </si>
  <si>
    <t>2020年
预算数</t>
  </si>
  <si>
    <t>2020年
调整预算数</t>
  </si>
  <si>
    <t>较年初预算
增长%</t>
  </si>
  <si>
    <t>备注</t>
  </si>
  <si>
    <t>财政总收入</t>
  </si>
  <si>
    <t xml:space="preserve">税务部门 </t>
  </si>
  <si>
    <t>财政部门</t>
  </si>
  <si>
    <t xml:space="preserve">      耕地占用税</t>
  </si>
  <si>
    <t>其中：地方一般预算收入</t>
  </si>
  <si>
    <t>附表二：</t>
  </si>
  <si>
    <t>2020年衡阳市珠晖区财政收支平衡表（调整预算）</t>
  </si>
  <si>
    <t>单位：万元</t>
  </si>
  <si>
    <t>收            入</t>
  </si>
  <si>
    <t>支            出</t>
  </si>
  <si>
    <t>项     目</t>
  </si>
  <si>
    <t>2020年预算</t>
  </si>
  <si>
    <t>一、一般预算收入</t>
  </si>
  <si>
    <t>一、调整一般预算支出</t>
  </si>
  <si>
    <t xml:space="preserve">  税收收入</t>
  </si>
  <si>
    <t>年初一般预算支出</t>
  </si>
  <si>
    <t xml:space="preserve">  非税收入</t>
  </si>
  <si>
    <t xml:space="preserve">    减：创卫工程、雪亮工程、扶贫基础设施建设、民生工程等公益性资本支出置换调减事项</t>
  </si>
  <si>
    <t>二、转移性收入</t>
  </si>
  <si>
    <t xml:space="preserve">    疫情防控物资采购、茶兴路衡大高速跨线桥项目等抗疫特别国债置换调减事项</t>
  </si>
  <si>
    <t>1、返还性收入</t>
  </si>
  <si>
    <t xml:space="preserve">    项目包装策划、老旧小区改造、临聘人员清退、改造维修维护等项目</t>
  </si>
  <si>
    <t xml:space="preserve">  增值税消费税返还收入</t>
  </si>
  <si>
    <t xml:space="preserve">  所得税基数返还收入</t>
  </si>
  <si>
    <t xml:space="preserve">  营改增税收返还收入</t>
  </si>
  <si>
    <t xml:space="preserve">  省直管县改革税收返还收入</t>
  </si>
  <si>
    <t xml:space="preserve">  城镇土地使用税基数返还收入</t>
  </si>
  <si>
    <t>2、财力性转移支付收入</t>
  </si>
  <si>
    <t xml:space="preserve">  均衡性转移支付收入</t>
  </si>
  <si>
    <t xml:space="preserve">  县级基本财力保障机制转移支付收入</t>
  </si>
  <si>
    <t xml:space="preserve">  农村税费改革转移支付收入</t>
  </si>
  <si>
    <t xml:space="preserve">  调整工资转移支付收入</t>
  </si>
  <si>
    <t xml:space="preserve">  城区财政体制调整区对市递增上划收入</t>
  </si>
  <si>
    <t>二、返还性支出</t>
  </si>
  <si>
    <t xml:space="preserve">  其他转移支付收入</t>
  </si>
  <si>
    <t xml:space="preserve">  体制上解支出</t>
  </si>
  <si>
    <t>三、调入预算稳定调节基金</t>
  </si>
  <si>
    <t xml:space="preserve">  其他上解支出</t>
  </si>
  <si>
    <t>四、调入资金</t>
  </si>
  <si>
    <t>三、预算结余</t>
  </si>
  <si>
    <t>五、上年结余收入</t>
  </si>
  <si>
    <t>收入合计</t>
  </si>
  <si>
    <t>支出合计</t>
  </si>
  <si>
    <t>附表三：</t>
  </si>
  <si>
    <t>2020年珠晖区债券使用方案（草案）</t>
  </si>
  <si>
    <t>2020年</t>
  </si>
  <si>
    <t>一、债务转贷收入</t>
  </si>
  <si>
    <t>一、置换一般转贷债券收入</t>
  </si>
  <si>
    <t xml:space="preserve">  1、置换一般转贷债券收入</t>
  </si>
  <si>
    <t>1、偿还到期债券本金</t>
  </si>
  <si>
    <t xml:space="preserve">  2、新增一般转贷债券收入</t>
  </si>
  <si>
    <t>二、新增一般转贷债券收入</t>
  </si>
  <si>
    <t xml:space="preserve">  3、新增专项转贷债券收入</t>
  </si>
  <si>
    <t>（一）置换预算内已安排公益性资本支出</t>
  </si>
  <si>
    <t>1、创卫工程</t>
  </si>
  <si>
    <t>2、雪亮工程</t>
  </si>
  <si>
    <t>3、扶贫基础设施建设</t>
  </si>
  <si>
    <t>4、教育校舍维修改造</t>
  </si>
  <si>
    <t>5、湘江茶山防洪堤水毁修复</t>
  </si>
  <si>
    <t>6、民生工程</t>
  </si>
  <si>
    <t>7、茶山坳镇污水管网处理</t>
  </si>
  <si>
    <t>（二）其他新增安排公益性资本支出</t>
  </si>
  <si>
    <t>1、扶贫基础设施建设</t>
  </si>
  <si>
    <t>2、苏州湾护坡加固项目</t>
  </si>
  <si>
    <t>3、一门式服务</t>
  </si>
  <si>
    <t>4、疫情防控体系建设</t>
  </si>
  <si>
    <t>三、新增专项转贷债券收入</t>
  </si>
  <si>
    <t>1、酃湖片棚改三期酃湖乡东湖村安置点</t>
  </si>
  <si>
    <t>2、和平片棚改一期和平乡大湾安置点</t>
  </si>
  <si>
    <t>四、结余</t>
  </si>
  <si>
    <t>附表四：</t>
  </si>
  <si>
    <t>2020年珠晖区抗疫特别国债使用方案（草案）</t>
  </si>
  <si>
    <t>一、抗疫特别国债收入</t>
  </si>
  <si>
    <t>一、置换预算内已安排防疫及基础设施建设项目支出</t>
  </si>
  <si>
    <t xml:space="preserve">  1、中央财政通过政府性基金转移支付直接下达我区抗疫特别国债资金</t>
  </si>
  <si>
    <t>1、疫情防控物资采购（区卫健局）</t>
  </si>
  <si>
    <t xml:space="preserve">  2、市财政分配我区市级抗疫特别国债资金</t>
  </si>
  <si>
    <t>2、茶山坳跨高速大桥建设</t>
  </si>
  <si>
    <t>二、其他新增安排防疫及基础设施建设项目支出</t>
  </si>
  <si>
    <t>1、疫情防控物资采购（区教育局）</t>
  </si>
  <si>
    <t>2、疾控中心建设</t>
  </si>
  <si>
    <t>3、旱厕改造</t>
  </si>
  <si>
    <t>4、茶山坳跨高速大桥建设</t>
  </si>
  <si>
    <t>5、村级新政务服务大厅智慧化改造项目（一门式服务）</t>
  </si>
  <si>
    <t>6、酃湖农村人居环境整治项目</t>
  </si>
  <si>
    <t>7、老旧小区改造</t>
  </si>
  <si>
    <t>三、结余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</si>
</sst>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20"/>
      <name val="宋体"/>
      <family val="0"/>
    </font>
    <font>
      <sz val="14"/>
      <name val="黑体"/>
      <family val="3"/>
    </font>
    <font>
      <sz val="11"/>
      <name val="黑体"/>
      <family val="3"/>
    </font>
    <font>
      <b/>
      <sz val="20"/>
      <name val="黑体"/>
      <family val="3"/>
    </font>
    <font>
      <b/>
      <sz val="11"/>
      <name val="宋体"/>
      <family val="0"/>
    </font>
    <font>
      <sz val="12"/>
      <name val="黑体"/>
      <family val="3"/>
    </font>
    <font>
      <sz val="10"/>
      <name val="宋体"/>
      <family val="0"/>
    </font>
    <font>
      <b/>
      <sz val="26"/>
      <name val="黑体"/>
      <family val="3"/>
    </font>
    <font>
      <b/>
      <sz val="16"/>
      <name val="仿宋_GB2312"/>
      <family val="3"/>
    </font>
    <font>
      <b/>
      <sz val="18"/>
      <name val="黑体"/>
      <family val="3"/>
    </font>
    <font>
      <b/>
      <sz val="18"/>
      <name val="仿宋_GB2312"/>
      <family val="3"/>
    </font>
    <font>
      <sz val="18"/>
      <name val="仿宋_GB2312"/>
      <family val="3"/>
    </font>
    <font>
      <sz val="12"/>
      <name val="仿宋_GB2312"/>
      <family val="3"/>
    </font>
    <font>
      <sz val="11"/>
      <name val="仿宋_GB2312"/>
      <family val="3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4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9" fillId="9" borderId="0" applyNumberFormat="0" applyBorder="0" applyAlignment="0" applyProtection="0"/>
    <xf numFmtId="0" fontId="42" fillId="0" borderId="4" applyNumberFormat="0" applyFill="0" applyAlignment="0" applyProtection="0"/>
    <xf numFmtId="0" fontId="39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0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9" fillId="27" borderId="0" applyNumberFormat="0" applyBorder="0" applyAlignment="0" applyProtection="0"/>
    <xf numFmtId="0" fontId="0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31" borderId="0" applyNumberFormat="0" applyBorder="0" applyAlignment="0" applyProtection="0"/>
    <xf numFmtId="0" fontId="39" fillId="32" borderId="0" applyNumberFormat="0" applyBorder="0" applyAlignment="0" applyProtection="0"/>
    <xf numFmtId="0" fontId="35" fillId="0" borderId="0">
      <alignment/>
      <protection/>
    </xf>
    <xf numFmtId="0" fontId="2" fillId="0" borderId="0">
      <alignment/>
      <protection/>
    </xf>
  </cellStyleXfs>
  <cellXfs count="71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9" xfId="0" applyNumberFormat="1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 wrapText="1"/>
    </xf>
    <xf numFmtId="10" fontId="2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10" fontId="10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177" fontId="11" fillId="0" borderId="0" xfId="0" applyNumberFormat="1" applyFont="1" applyFill="1" applyBorder="1" applyAlignment="1">
      <alignment vertical="center" wrapText="1"/>
    </xf>
    <xf numFmtId="10" fontId="11" fillId="0" borderId="0" xfId="0" applyNumberFormat="1" applyFont="1" applyFill="1" applyBorder="1" applyAlignment="1">
      <alignment horizontal="center" vertical="center" wrapText="1"/>
    </xf>
    <xf numFmtId="9" fontId="11" fillId="0" borderId="0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10" fontId="12" fillId="0" borderId="9" xfId="0" applyNumberFormat="1" applyFont="1" applyFill="1" applyBorder="1" applyAlignment="1">
      <alignment horizontal="center" vertical="center" wrapText="1"/>
    </xf>
    <xf numFmtId="178" fontId="12" fillId="0" borderId="9" xfId="0" applyNumberFormat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177" fontId="14" fillId="0" borderId="9" xfId="0" applyNumberFormat="1" applyFont="1" applyFill="1" applyBorder="1" applyAlignment="1">
      <alignment horizontal="center" vertical="center" wrapText="1"/>
    </xf>
    <xf numFmtId="10" fontId="14" fillId="0" borderId="9" xfId="0" applyNumberFormat="1" applyFont="1" applyFill="1" applyBorder="1" applyAlignment="1">
      <alignment horizontal="center" vertical="center" wrapText="1"/>
    </xf>
    <xf numFmtId="176" fontId="14" fillId="0" borderId="9" xfId="0" applyNumberFormat="1" applyFont="1" applyFill="1" applyBorder="1" applyAlignment="1">
      <alignment horizontal="center" vertical="center" wrapText="1"/>
    </xf>
    <xf numFmtId="177" fontId="15" fillId="0" borderId="9" xfId="0" applyNumberFormat="1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全省收入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view="pageBreakPreview" zoomScaleSheetLayoutView="100" workbookViewId="0" topLeftCell="A1">
      <selection activeCell="A4" sqref="A4"/>
    </sheetView>
  </sheetViews>
  <sheetFormatPr defaultColWidth="8.7109375" defaultRowHeight="15"/>
  <cols>
    <col min="1" max="1" width="36.421875" style="7" customWidth="1"/>
    <col min="2" max="2" width="24.140625" style="7" customWidth="1"/>
    <col min="3" max="3" width="22.28125" style="51" customWidth="1"/>
    <col min="4" max="4" width="21.28125" style="52" customWidth="1"/>
    <col min="5" max="5" width="21.28125" style="7" customWidth="1"/>
    <col min="6" max="16384" width="8.7109375" style="1" customWidth="1"/>
  </cols>
  <sheetData>
    <row r="1" ht="15">
      <c r="A1" s="7" t="s">
        <v>0</v>
      </c>
    </row>
    <row r="2" spans="1:5" s="1" customFormat="1" ht="66.75" customHeight="1">
      <c r="A2" s="53" t="s">
        <v>1</v>
      </c>
      <c r="B2" s="53"/>
      <c r="C2" s="53"/>
      <c r="D2" s="54"/>
      <c r="E2" s="53"/>
    </row>
    <row r="3" spans="1:5" s="1" customFormat="1" ht="24" customHeight="1">
      <c r="A3" s="7"/>
      <c r="B3" s="55"/>
      <c r="C3" s="56"/>
      <c r="D3" s="57" t="s">
        <v>2</v>
      </c>
      <c r="E3" s="58"/>
    </row>
    <row r="4" spans="1:5" s="48" customFormat="1" ht="78.75" customHeight="1">
      <c r="A4" s="59" t="s">
        <v>3</v>
      </c>
      <c r="B4" s="59" t="s">
        <v>4</v>
      </c>
      <c r="C4" s="59" t="s">
        <v>5</v>
      </c>
      <c r="D4" s="60" t="s">
        <v>6</v>
      </c>
      <c r="E4" s="61" t="s">
        <v>7</v>
      </c>
    </row>
    <row r="5" spans="1:5" s="1" customFormat="1" ht="49.5" customHeight="1">
      <c r="A5" s="62" t="s">
        <v>8</v>
      </c>
      <c r="B5" s="63">
        <f>B6+B7</f>
        <v>128966</v>
      </c>
      <c r="C5" s="63">
        <f>SUM(C6:C7)</f>
        <v>120078</v>
      </c>
      <c r="D5" s="64">
        <f>(C5-B5)/B5</f>
        <v>-0.06891738907929222</v>
      </c>
      <c r="E5" s="63"/>
    </row>
    <row r="6" spans="1:5" s="1" customFormat="1" ht="49.5" customHeight="1">
      <c r="A6" s="62" t="s">
        <v>9</v>
      </c>
      <c r="B6" s="63">
        <v>120913</v>
      </c>
      <c r="C6" s="63">
        <v>112859</v>
      </c>
      <c r="D6" s="64">
        <f>(C6-B6)/B6</f>
        <v>-0.06660987652278912</v>
      </c>
      <c r="E6" s="63"/>
    </row>
    <row r="7" spans="1:5" s="49" customFormat="1" ht="49.5" customHeight="1">
      <c r="A7" s="62" t="s">
        <v>10</v>
      </c>
      <c r="B7" s="65">
        <v>8053</v>
      </c>
      <c r="C7" s="63">
        <v>7219</v>
      </c>
      <c r="D7" s="64">
        <f>(C7-B7)/B7</f>
        <v>-0.10356388923382591</v>
      </c>
      <c r="E7" s="66"/>
    </row>
    <row r="8" spans="1:5" s="1" customFormat="1" ht="45" customHeight="1" hidden="1">
      <c r="A8" s="67" t="s">
        <v>11</v>
      </c>
      <c r="B8" s="65"/>
      <c r="C8" s="65">
        <v>28600</v>
      </c>
      <c r="D8" s="64" t="e">
        <f aca="true" t="shared" si="0" ref="D5:D9">(C8-B8)/B8</f>
        <v>#DIV/0!</v>
      </c>
      <c r="E8" s="68"/>
    </row>
    <row r="9" spans="1:5" s="50" customFormat="1" ht="45" customHeight="1">
      <c r="A9" s="69" t="s">
        <v>12</v>
      </c>
      <c r="B9" s="65">
        <v>31935</v>
      </c>
      <c r="C9" s="63">
        <v>30097</v>
      </c>
      <c r="D9" s="64">
        <f t="shared" si="0"/>
        <v>-0.05755440739001096</v>
      </c>
      <c r="E9" s="70"/>
    </row>
  </sheetData>
  <sheetProtection/>
  <mergeCells count="2">
    <mergeCell ref="A2:E2"/>
    <mergeCell ref="D3:E3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view="pageBreakPreview" zoomScale="85" zoomScaleNormal="85" zoomScaleSheetLayoutView="85" workbookViewId="0" topLeftCell="A1">
      <selection activeCell="A1" sqref="A1"/>
    </sheetView>
  </sheetViews>
  <sheetFormatPr defaultColWidth="9.7109375" defaultRowHeight="24.75" customHeight="1"/>
  <cols>
    <col min="1" max="1" width="39.28125" style="25" customWidth="1"/>
    <col min="2" max="2" width="14.140625" style="25" customWidth="1"/>
    <col min="3" max="3" width="39.7109375" style="29" customWidth="1"/>
    <col min="4" max="4" width="14.140625" style="25" customWidth="1"/>
    <col min="5" max="16384" width="9.7109375" style="25" customWidth="1"/>
  </cols>
  <sheetData>
    <row r="1" ht="24.75" customHeight="1">
      <c r="A1" s="25" t="s">
        <v>13</v>
      </c>
    </row>
    <row r="2" spans="1:6" s="24" customFormat="1" ht="49.5" customHeight="1">
      <c r="A2" s="30" t="s">
        <v>14</v>
      </c>
      <c r="B2" s="30"/>
      <c r="C2" s="30"/>
      <c r="D2" s="30"/>
      <c r="E2" s="31"/>
      <c r="F2" s="31"/>
    </row>
    <row r="3" spans="1:5" s="25" customFormat="1" ht="21.75" customHeight="1">
      <c r="A3" s="32"/>
      <c r="B3" s="32"/>
      <c r="C3" s="32"/>
      <c r="D3" s="33" t="s">
        <v>15</v>
      </c>
      <c r="E3" s="32"/>
    </row>
    <row r="4" spans="1:4" s="26" customFormat="1" ht="31.5" customHeight="1">
      <c r="A4" s="12" t="s">
        <v>16</v>
      </c>
      <c r="B4" s="12"/>
      <c r="C4" s="13" t="s">
        <v>17</v>
      </c>
      <c r="D4" s="12"/>
    </row>
    <row r="5" spans="1:4" s="27" customFormat="1" ht="34.5" customHeight="1">
      <c r="A5" s="34" t="s">
        <v>18</v>
      </c>
      <c r="B5" s="34" t="s">
        <v>19</v>
      </c>
      <c r="C5" s="35" t="s">
        <v>18</v>
      </c>
      <c r="D5" s="34" t="s">
        <v>19</v>
      </c>
    </row>
    <row r="6" spans="1:4" s="25" customFormat="1" ht="34.5" customHeight="1">
      <c r="A6" s="36" t="s">
        <v>20</v>
      </c>
      <c r="B6" s="36">
        <f>SUM(B7:B8)</f>
        <v>30097</v>
      </c>
      <c r="C6" s="37" t="s">
        <v>21</v>
      </c>
      <c r="D6" s="36">
        <v>83380</v>
      </c>
    </row>
    <row r="7" spans="1:4" s="25" customFormat="1" ht="34.5" customHeight="1">
      <c r="A7" s="36" t="s">
        <v>22</v>
      </c>
      <c r="B7" s="38">
        <v>22492</v>
      </c>
      <c r="C7" s="39" t="s">
        <v>23</v>
      </c>
      <c r="D7" s="36">
        <v>88786</v>
      </c>
    </row>
    <row r="8" spans="1:4" s="25" customFormat="1" ht="39.75" customHeight="1">
      <c r="A8" s="36" t="s">
        <v>24</v>
      </c>
      <c r="B8" s="38">
        <v>7605</v>
      </c>
      <c r="C8" s="40" t="s">
        <v>25</v>
      </c>
      <c r="D8" s="36">
        <v>2364</v>
      </c>
    </row>
    <row r="9" spans="1:4" s="25" customFormat="1" ht="34.5" customHeight="1">
      <c r="A9" s="36" t="s">
        <v>26</v>
      </c>
      <c r="B9" s="36">
        <f>B10+B16</f>
        <v>43750</v>
      </c>
      <c r="C9" s="40" t="s">
        <v>27</v>
      </c>
      <c r="D9" s="36">
        <v>123</v>
      </c>
    </row>
    <row r="10" spans="1:4" s="25" customFormat="1" ht="34.5" customHeight="1">
      <c r="A10" s="36" t="s">
        <v>28</v>
      </c>
      <c r="B10" s="36">
        <f>SUM(B11:B15)</f>
        <v>4397</v>
      </c>
      <c r="C10" s="40" t="s">
        <v>29</v>
      </c>
      <c r="D10" s="36">
        <v>2919</v>
      </c>
    </row>
    <row r="11" spans="1:4" s="25" customFormat="1" ht="34.5" customHeight="1">
      <c r="A11" s="36" t="s">
        <v>30</v>
      </c>
      <c r="B11" s="36">
        <v>1255</v>
      </c>
      <c r="C11" s="39"/>
      <c r="D11" s="36"/>
    </row>
    <row r="12" spans="1:4" s="25" customFormat="1" ht="34.5" customHeight="1">
      <c r="A12" s="41" t="s">
        <v>31</v>
      </c>
      <c r="B12" s="36">
        <v>246</v>
      </c>
      <c r="C12" s="42"/>
      <c r="D12" s="37"/>
    </row>
    <row r="13" spans="1:4" s="25" customFormat="1" ht="34.5" customHeight="1">
      <c r="A13" s="43" t="s">
        <v>32</v>
      </c>
      <c r="B13" s="36">
        <v>1208</v>
      </c>
      <c r="C13" s="42"/>
      <c r="D13" s="37"/>
    </row>
    <row r="14" spans="1:4" s="25" customFormat="1" ht="34.5" customHeight="1">
      <c r="A14" s="36" t="s">
        <v>33</v>
      </c>
      <c r="B14" s="36">
        <v>458</v>
      </c>
      <c r="C14" s="42"/>
      <c r="D14" s="37"/>
    </row>
    <row r="15" spans="1:4" s="25" customFormat="1" ht="34.5" customHeight="1">
      <c r="A15" s="44" t="s">
        <v>34</v>
      </c>
      <c r="B15" s="44">
        <v>1230</v>
      </c>
      <c r="C15" s="37"/>
      <c r="D15" s="37"/>
    </row>
    <row r="16" spans="1:4" s="25" customFormat="1" ht="34.5" customHeight="1">
      <c r="A16" s="36" t="s">
        <v>35</v>
      </c>
      <c r="B16" s="36">
        <f>SUM(B17:B22)</f>
        <v>39353</v>
      </c>
      <c r="C16" s="37"/>
      <c r="D16" s="37"/>
    </row>
    <row r="17" spans="1:4" s="25" customFormat="1" ht="34.5" customHeight="1">
      <c r="A17" s="36" t="s">
        <v>36</v>
      </c>
      <c r="B17" s="36">
        <v>15130</v>
      </c>
      <c r="C17" s="37"/>
      <c r="D17" s="37"/>
    </row>
    <row r="18" spans="1:4" s="25" customFormat="1" ht="34.5" customHeight="1">
      <c r="A18" s="36" t="s">
        <v>37</v>
      </c>
      <c r="B18" s="36">
        <v>15401</v>
      </c>
      <c r="C18" s="37"/>
      <c r="D18" s="37"/>
    </row>
    <row r="19" spans="1:4" s="25" customFormat="1" ht="34.5" customHeight="1">
      <c r="A19" s="36" t="s">
        <v>38</v>
      </c>
      <c r="B19" s="36">
        <v>730</v>
      </c>
      <c r="C19" s="39"/>
      <c r="D19" s="36"/>
    </row>
    <row r="20" spans="1:4" s="25" customFormat="1" ht="34.5" customHeight="1">
      <c r="A20" s="36" t="s">
        <v>39</v>
      </c>
      <c r="B20" s="36">
        <v>2133</v>
      </c>
      <c r="C20" s="39"/>
      <c r="D20" s="36"/>
    </row>
    <row r="21" spans="1:4" s="25" customFormat="1" ht="34.5" customHeight="1">
      <c r="A21" s="39" t="s">
        <v>40</v>
      </c>
      <c r="B21" s="36">
        <v>-3963</v>
      </c>
      <c r="C21" s="39" t="s">
        <v>41</v>
      </c>
      <c r="D21" s="36">
        <f>SUM(D22:D23)</f>
        <v>7500</v>
      </c>
    </row>
    <row r="22" spans="1:4" s="25" customFormat="1" ht="34.5" customHeight="1">
      <c r="A22" s="36" t="s">
        <v>42</v>
      </c>
      <c r="B22" s="36">
        <v>9922</v>
      </c>
      <c r="C22" s="39" t="s">
        <v>43</v>
      </c>
      <c r="D22" s="36"/>
    </row>
    <row r="23" spans="1:4" s="25" customFormat="1" ht="34.5" customHeight="1">
      <c r="A23" s="36" t="s">
        <v>44</v>
      </c>
      <c r="B23" s="36">
        <v>1616</v>
      </c>
      <c r="C23" s="39" t="s">
        <v>45</v>
      </c>
      <c r="D23" s="36">
        <v>7500</v>
      </c>
    </row>
    <row r="24" spans="1:4" s="25" customFormat="1" ht="34.5" customHeight="1">
      <c r="A24" s="36" t="s">
        <v>46</v>
      </c>
      <c r="B24" s="36">
        <v>15417</v>
      </c>
      <c r="C24" s="39" t="s">
        <v>47</v>
      </c>
      <c r="D24" s="36">
        <f>B27-D6-D21</f>
        <v>0</v>
      </c>
    </row>
    <row r="25" spans="1:4" s="25" customFormat="1" ht="34.5" customHeight="1">
      <c r="A25" s="37" t="s">
        <v>48</v>
      </c>
      <c r="B25" s="36"/>
      <c r="C25" s="39"/>
      <c r="D25" s="36"/>
    </row>
    <row r="26" spans="1:4" s="25" customFormat="1" ht="34.5" customHeight="1">
      <c r="A26" s="36"/>
      <c r="B26" s="36"/>
      <c r="C26" s="39"/>
      <c r="D26" s="36"/>
    </row>
    <row r="27" spans="1:4" s="28" customFormat="1" ht="34.5" customHeight="1">
      <c r="A27" s="45" t="s">
        <v>49</v>
      </c>
      <c r="B27" s="45">
        <f>B6+B9+B23+B24+B25</f>
        <v>90880</v>
      </c>
      <c r="C27" s="46" t="s">
        <v>50</v>
      </c>
      <c r="D27" s="47">
        <f>D6+D21+D24</f>
        <v>90880</v>
      </c>
    </row>
  </sheetData>
  <sheetProtection/>
  <mergeCells count="3">
    <mergeCell ref="A2:D2"/>
    <mergeCell ref="A4:B4"/>
    <mergeCell ref="C4:D4"/>
  </mergeCells>
  <printOptions horizontalCentered="1"/>
  <pageMargins left="0.5902777777777778" right="0.5902777777777778" top="0.6298611111111111" bottom="0.5118055555555555" header="0.3541666666666667" footer="0.3541666666666667"/>
  <pageSetup firstPageNumber="13" useFirstPageNumber="1" horizontalDpi="600" verticalDpi="600" orientation="portrait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view="pageBreakPreview" zoomScaleSheetLayoutView="100" workbookViewId="0" topLeftCell="A1">
      <selection activeCell="A1" sqref="A1:IV1"/>
    </sheetView>
  </sheetViews>
  <sheetFormatPr defaultColWidth="9.7109375" defaultRowHeight="24.75" customHeight="1"/>
  <cols>
    <col min="1" max="1" width="39.28125" style="1" customWidth="1"/>
    <col min="2" max="2" width="14.140625" style="1" customWidth="1"/>
    <col min="3" max="3" width="40.7109375" style="7" customWidth="1"/>
    <col min="4" max="4" width="14.140625" style="1" customWidth="1"/>
    <col min="5" max="5" width="13.140625" style="1" customWidth="1"/>
    <col min="6" max="16384" width="9.7109375" style="1" customWidth="1"/>
  </cols>
  <sheetData>
    <row r="1" ht="15.75" customHeight="1">
      <c r="A1" s="1" t="s">
        <v>51</v>
      </c>
    </row>
    <row r="2" spans="1:6" s="2" customFormat="1" ht="49.5" customHeight="1">
      <c r="A2" s="8" t="s">
        <v>52</v>
      </c>
      <c r="B2" s="8"/>
      <c r="C2" s="8"/>
      <c r="D2" s="8"/>
      <c r="E2" s="9"/>
      <c r="F2" s="9"/>
    </row>
    <row r="3" spans="1:5" s="1" customFormat="1" ht="21.75" customHeight="1">
      <c r="A3" s="10"/>
      <c r="B3" s="10"/>
      <c r="C3" s="10"/>
      <c r="D3" s="11" t="s">
        <v>15</v>
      </c>
      <c r="E3" s="10"/>
    </row>
    <row r="4" spans="1:4" s="3" customFormat="1" ht="31.5" customHeight="1">
      <c r="A4" s="12" t="s">
        <v>16</v>
      </c>
      <c r="B4" s="12"/>
      <c r="C4" s="13" t="s">
        <v>17</v>
      </c>
      <c r="D4" s="12"/>
    </row>
    <row r="5" spans="1:4" s="4" customFormat="1" ht="31.5" customHeight="1">
      <c r="A5" s="14" t="s">
        <v>18</v>
      </c>
      <c r="B5" s="14" t="s">
        <v>53</v>
      </c>
      <c r="C5" s="15" t="s">
        <v>18</v>
      </c>
      <c r="D5" s="14" t="s">
        <v>53</v>
      </c>
    </row>
    <row r="6" spans="1:4" s="5" customFormat="1" ht="31.5" customHeight="1">
      <c r="A6" s="16" t="s">
        <v>54</v>
      </c>
      <c r="B6" s="16">
        <f>B7+B8+B9</f>
        <v>18825</v>
      </c>
      <c r="C6" s="17" t="s">
        <v>55</v>
      </c>
      <c r="D6" s="16">
        <f>D7</f>
        <v>925</v>
      </c>
    </row>
    <row r="7" spans="1:4" s="5" customFormat="1" ht="31.5" customHeight="1">
      <c r="A7" s="19" t="s">
        <v>56</v>
      </c>
      <c r="B7" s="19">
        <v>925</v>
      </c>
      <c r="C7" s="18" t="s">
        <v>57</v>
      </c>
      <c r="D7" s="19">
        <v>925</v>
      </c>
    </row>
    <row r="8" spans="1:4" s="5" customFormat="1" ht="31.5" customHeight="1">
      <c r="A8" s="19" t="s">
        <v>58</v>
      </c>
      <c r="B8" s="19">
        <v>3000</v>
      </c>
      <c r="C8" s="17" t="s">
        <v>59</v>
      </c>
      <c r="D8" s="17">
        <f>D9+D17</f>
        <v>3000</v>
      </c>
    </row>
    <row r="9" spans="1:4" s="5" customFormat="1" ht="31.5" customHeight="1">
      <c r="A9" s="19" t="s">
        <v>60</v>
      </c>
      <c r="B9" s="19">
        <v>14900</v>
      </c>
      <c r="C9" s="17" t="s">
        <v>61</v>
      </c>
      <c r="D9" s="16">
        <f>SUM(D10:D16)</f>
        <v>2364</v>
      </c>
    </row>
    <row r="10" spans="1:4" s="5" customFormat="1" ht="31.5" customHeight="1">
      <c r="A10" s="19"/>
      <c r="B10" s="19"/>
      <c r="C10" s="18" t="s">
        <v>62</v>
      </c>
      <c r="D10" s="19">
        <v>168</v>
      </c>
    </row>
    <row r="11" spans="1:4" s="5" customFormat="1" ht="31.5" customHeight="1">
      <c r="A11" s="16"/>
      <c r="B11" s="16"/>
      <c r="C11" s="18" t="s">
        <v>63</v>
      </c>
      <c r="D11" s="19">
        <v>347</v>
      </c>
    </row>
    <row r="12" spans="1:4" s="5" customFormat="1" ht="31.5" customHeight="1">
      <c r="A12" s="19"/>
      <c r="B12" s="19"/>
      <c r="C12" s="18" t="s">
        <v>64</v>
      </c>
      <c r="D12" s="19">
        <v>893</v>
      </c>
    </row>
    <row r="13" spans="1:4" s="5" customFormat="1" ht="31.5" customHeight="1">
      <c r="A13" s="19"/>
      <c r="B13" s="19"/>
      <c r="C13" s="18" t="s">
        <v>65</v>
      </c>
      <c r="D13" s="19">
        <v>146</v>
      </c>
    </row>
    <row r="14" spans="1:4" s="5" customFormat="1" ht="31.5" customHeight="1">
      <c r="A14" s="19"/>
      <c r="B14" s="19"/>
      <c r="C14" s="18" t="s">
        <v>66</v>
      </c>
      <c r="D14" s="19">
        <v>200</v>
      </c>
    </row>
    <row r="15" spans="1:4" s="5" customFormat="1" ht="31.5" customHeight="1">
      <c r="A15" s="19"/>
      <c r="B15" s="19"/>
      <c r="C15" s="18" t="s">
        <v>67</v>
      </c>
      <c r="D15" s="19">
        <v>210</v>
      </c>
    </row>
    <row r="16" spans="1:4" s="5" customFormat="1" ht="31.5" customHeight="1">
      <c r="A16" s="19"/>
      <c r="B16" s="19"/>
      <c r="C16" s="18" t="s">
        <v>68</v>
      </c>
      <c r="D16" s="19">
        <v>400</v>
      </c>
    </row>
    <row r="17" spans="1:4" s="5" customFormat="1" ht="31.5" customHeight="1">
      <c r="A17" s="20"/>
      <c r="B17" s="20"/>
      <c r="C17" s="17" t="s">
        <v>69</v>
      </c>
      <c r="D17" s="16">
        <f>SUM(D18:D21)</f>
        <v>636</v>
      </c>
    </row>
    <row r="18" spans="1:4" s="5" customFormat="1" ht="31.5" customHeight="1">
      <c r="A18" s="19"/>
      <c r="B18" s="19"/>
      <c r="C18" s="18" t="s">
        <v>70</v>
      </c>
      <c r="D18" s="19">
        <v>315</v>
      </c>
    </row>
    <row r="19" spans="1:4" s="5" customFormat="1" ht="31.5" customHeight="1">
      <c r="A19" s="19"/>
      <c r="B19" s="19"/>
      <c r="C19" s="18" t="s">
        <v>71</v>
      </c>
      <c r="D19" s="19">
        <v>35</v>
      </c>
    </row>
    <row r="20" spans="1:4" s="5" customFormat="1" ht="31.5" customHeight="1">
      <c r="A20" s="19"/>
      <c r="B20" s="18"/>
      <c r="C20" s="18" t="s">
        <v>72</v>
      </c>
      <c r="D20" s="19">
        <v>186</v>
      </c>
    </row>
    <row r="21" spans="1:4" s="5" customFormat="1" ht="31.5" customHeight="1">
      <c r="A21" s="19"/>
      <c r="B21" s="18"/>
      <c r="C21" s="18" t="s">
        <v>73</v>
      </c>
      <c r="D21" s="19">
        <v>100</v>
      </c>
    </row>
    <row r="22" spans="1:4" s="5" customFormat="1" ht="31.5" customHeight="1">
      <c r="A22" s="19"/>
      <c r="B22" s="19"/>
      <c r="C22" s="17" t="s">
        <v>74</v>
      </c>
      <c r="D22" s="17">
        <f>D23+D24</f>
        <v>14900</v>
      </c>
    </row>
    <row r="23" spans="1:4" s="5" customFormat="1" ht="31.5" customHeight="1">
      <c r="A23" s="19"/>
      <c r="B23" s="19"/>
      <c r="C23" s="18" t="s">
        <v>75</v>
      </c>
      <c r="D23" s="19">
        <v>8900</v>
      </c>
    </row>
    <row r="24" spans="1:4" s="5" customFormat="1" ht="31.5" customHeight="1">
      <c r="A24" s="19"/>
      <c r="B24" s="19"/>
      <c r="C24" s="18" t="s">
        <v>76</v>
      </c>
      <c r="D24" s="19">
        <v>6000</v>
      </c>
    </row>
    <row r="25" spans="1:4" s="5" customFormat="1" ht="31.5" customHeight="1">
      <c r="A25" s="19"/>
      <c r="B25" s="19"/>
      <c r="C25" s="18"/>
      <c r="D25" s="19"/>
    </row>
    <row r="26" spans="1:4" s="5" customFormat="1" ht="31.5" customHeight="1">
      <c r="A26" s="19"/>
      <c r="B26" s="19"/>
      <c r="C26" s="17" t="s">
        <v>77</v>
      </c>
      <c r="D26" s="16">
        <f>B6-D6-D8-D22</f>
        <v>0</v>
      </c>
    </row>
    <row r="27" spans="1:4" s="5" customFormat="1" ht="31.5" customHeight="1">
      <c r="A27" s="19"/>
      <c r="B27" s="19"/>
      <c r="C27" s="18"/>
      <c r="D27" s="19"/>
    </row>
    <row r="28" spans="1:4" s="6" customFormat="1" ht="31.5" customHeight="1">
      <c r="A28" s="21" t="s">
        <v>49</v>
      </c>
      <c r="B28" s="21">
        <f>B6</f>
        <v>18825</v>
      </c>
      <c r="C28" s="22" t="s">
        <v>50</v>
      </c>
      <c r="D28" s="23">
        <f>D6+D8+D22+D26</f>
        <v>18825</v>
      </c>
    </row>
  </sheetData>
  <sheetProtection/>
  <mergeCells count="3">
    <mergeCell ref="A2:D2"/>
    <mergeCell ref="A4:B4"/>
    <mergeCell ref="C4:D4"/>
  </mergeCells>
  <printOptions horizontalCentered="1"/>
  <pageMargins left="0.4722222222222222" right="0.4722222222222222" top="0.7479166666666667" bottom="1" header="0.5" footer="0.5"/>
  <pageSetup horizontalDpi="600" verticalDpi="600" orientation="portrait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view="pageBreakPreview" zoomScaleSheetLayoutView="100" workbookViewId="0" topLeftCell="A1">
      <selection activeCell="A1" sqref="A1"/>
    </sheetView>
  </sheetViews>
  <sheetFormatPr defaultColWidth="9.7109375" defaultRowHeight="24.75" customHeight="1"/>
  <cols>
    <col min="1" max="1" width="40.57421875" style="1" customWidth="1"/>
    <col min="2" max="2" width="14.140625" style="1" customWidth="1"/>
    <col min="3" max="3" width="40.7109375" style="7" customWidth="1"/>
    <col min="4" max="4" width="14.140625" style="1" customWidth="1"/>
    <col min="5" max="5" width="13.140625" style="1" customWidth="1"/>
    <col min="6" max="16384" width="9.7109375" style="1" customWidth="1"/>
  </cols>
  <sheetData>
    <row r="1" spans="1:3" s="1" customFormat="1" ht="15.75" customHeight="1">
      <c r="A1" s="1" t="s">
        <v>78</v>
      </c>
      <c r="C1" s="7"/>
    </row>
    <row r="2" spans="1:6" s="2" customFormat="1" ht="49.5" customHeight="1">
      <c r="A2" s="8" t="s">
        <v>79</v>
      </c>
      <c r="B2" s="8"/>
      <c r="C2" s="8"/>
      <c r="D2" s="8"/>
      <c r="E2" s="9"/>
      <c r="F2" s="9"/>
    </row>
    <row r="3" spans="1:5" s="1" customFormat="1" ht="21.75" customHeight="1">
      <c r="A3" s="10"/>
      <c r="B3" s="10"/>
      <c r="C3" s="10"/>
      <c r="D3" s="11" t="s">
        <v>15</v>
      </c>
      <c r="E3" s="10"/>
    </row>
    <row r="4" spans="1:4" s="3" customFormat="1" ht="31.5" customHeight="1">
      <c r="A4" s="12" t="s">
        <v>16</v>
      </c>
      <c r="B4" s="12"/>
      <c r="C4" s="13" t="s">
        <v>17</v>
      </c>
      <c r="D4" s="12"/>
    </row>
    <row r="5" spans="1:4" s="4" customFormat="1" ht="33" customHeight="1">
      <c r="A5" s="14" t="s">
        <v>18</v>
      </c>
      <c r="B5" s="14" t="s">
        <v>53</v>
      </c>
      <c r="C5" s="15" t="s">
        <v>18</v>
      </c>
      <c r="D5" s="14" t="s">
        <v>53</v>
      </c>
    </row>
    <row r="6" spans="1:4" s="5" customFormat="1" ht="33" customHeight="1">
      <c r="A6" s="16" t="s">
        <v>80</v>
      </c>
      <c r="B6" s="16">
        <f>B7+B8</f>
        <v>11850</v>
      </c>
      <c r="C6" s="17" t="s">
        <v>81</v>
      </c>
      <c r="D6" s="16">
        <f>SUM(D7:D11)</f>
        <v>123</v>
      </c>
    </row>
    <row r="7" spans="1:4" s="5" customFormat="1" ht="33" customHeight="1">
      <c r="A7" s="18" t="s">
        <v>82</v>
      </c>
      <c r="B7" s="19">
        <v>2800</v>
      </c>
      <c r="C7" s="18" t="s">
        <v>83</v>
      </c>
      <c r="D7" s="19">
        <v>23</v>
      </c>
    </row>
    <row r="8" spans="1:4" s="5" customFormat="1" ht="33" customHeight="1">
      <c r="A8" s="18" t="s">
        <v>84</v>
      </c>
      <c r="B8" s="19">
        <v>9050</v>
      </c>
      <c r="C8" s="18" t="s">
        <v>85</v>
      </c>
      <c r="D8" s="19">
        <v>100</v>
      </c>
    </row>
    <row r="9" spans="1:4" s="5" customFormat="1" ht="33" customHeight="1">
      <c r="A9" s="19"/>
      <c r="B9" s="19"/>
      <c r="C9" s="18"/>
      <c r="D9" s="19"/>
    </row>
    <row r="10" spans="1:4" s="5" customFormat="1" ht="33" customHeight="1">
      <c r="A10" s="19"/>
      <c r="B10" s="19"/>
      <c r="C10" s="18"/>
      <c r="D10" s="19"/>
    </row>
    <row r="11" spans="1:4" s="5" customFormat="1" ht="33" customHeight="1">
      <c r="A11" s="19"/>
      <c r="B11" s="19"/>
      <c r="C11" s="18"/>
      <c r="D11" s="19"/>
    </row>
    <row r="12" spans="1:4" s="5" customFormat="1" ht="33" customHeight="1">
      <c r="A12" s="19"/>
      <c r="B12" s="19"/>
      <c r="C12" s="17" t="s">
        <v>86</v>
      </c>
      <c r="D12" s="16">
        <f>SUM(D13:D22)</f>
        <v>11727</v>
      </c>
    </row>
    <row r="13" spans="1:4" s="5" customFormat="1" ht="33" customHeight="1">
      <c r="A13" s="19"/>
      <c r="B13" s="19"/>
      <c r="C13" s="18" t="s">
        <v>87</v>
      </c>
      <c r="D13" s="19">
        <v>109</v>
      </c>
    </row>
    <row r="14" spans="1:4" s="5" customFormat="1" ht="33" customHeight="1">
      <c r="A14" s="20"/>
      <c r="B14" s="20"/>
      <c r="C14" s="18" t="s">
        <v>88</v>
      </c>
      <c r="D14" s="19">
        <v>891</v>
      </c>
    </row>
    <row r="15" spans="1:4" s="5" customFormat="1" ht="33" customHeight="1">
      <c r="A15" s="19"/>
      <c r="B15" s="19"/>
      <c r="C15" s="18" t="s">
        <v>89</v>
      </c>
      <c r="D15" s="19">
        <v>317</v>
      </c>
    </row>
    <row r="16" spans="1:4" s="5" customFormat="1" ht="33" customHeight="1">
      <c r="A16" s="19"/>
      <c r="B16" s="19"/>
      <c r="C16" s="18" t="s">
        <v>90</v>
      </c>
      <c r="D16" s="19">
        <v>1100</v>
      </c>
    </row>
    <row r="17" spans="1:4" s="5" customFormat="1" ht="33" customHeight="1">
      <c r="A17" s="19"/>
      <c r="B17" s="18"/>
      <c r="C17" s="18" t="s">
        <v>91</v>
      </c>
      <c r="D17" s="19">
        <v>260</v>
      </c>
    </row>
    <row r="18" spans="1:4" s="5" customFormat="1" ht="33" customHeight="1">
      <c r="A18" s="19"/>
      <c r="B18" s="18"/>
      <c r="C18" s="18" t="s">
        <v>92</v>
      </c>
      <c r="D18" s="19">
        <v>5300</v>
      </c>
    </row>
    <row r="19" spans="1:4" s="5" customFormat="1" ht="33" customHeight="1">
      <c r="A19" s="19"/>
      <c r="B19" s="18"/>
      <c r="C19" s="18" t="s">
        <v>93</v>
      </c>
      <c r="D19" s="19">
        <v>3750</v>
      </c>
    </row>
    <row r="20" spans="1:4" s="5" customFormat="1" ht="33" customHeight="1">
      <c r="A20" s="19"/>
      <c r="B20" s="18"/>
      <c r="C20" s="18"/>
      <c r="D20" s="19"/>
    </row>
    <row r="21" spans="1:4" s="5" customFormat="1" ht="33" customHeight="1">
      <c r="A21" s="19"/>
      <c r="B21" s="18"/>
      <c r="C21" s="18"/>
      <c r="D21" s="19"/>
    </row>
    <row r="22" spans="1:4" s="5" customFormat="1" ht="33" customHeight="1">
      <c r="A22" s="19"/>
      <c r="B22" s="19"/>
      <c r="C22" s="18"/>
      <c r="D22" s="19"/>
    </row>
    <row r="23" spans="1:4" s="5" customFormat="1" ht="33" customHeight="1">
      <c r="A23" s="19"/>
      <c r="B23" s="19"/>
      <c r="C23" s="17" t="s">
        <v>94</v>
      </c>
      <c r="D23" s="16">
        <f>B27-D6-D12</f>
        <v>0</v>
      </c>
    </row>
    <row r="24" spans="1:4" s="5" customFormat="1" ht="33" customHeight="1">
      <c r="A24" s="19"/>
      <c r="B24" s="19"/>
      <c r="C24" s="17"/>
      <c r="D24" s="16"/>
    </row>
    <row r="25" spans="1:4" s="5" customFormat="1" ht="33" customHeight="1">
      <c r="A25" s="19"/>
      <c r="B25" s="19"/>
      <c r="C25" s="18"/>
      <c r="D25" s="19"/>
    </row>
    <row r="26" spans="1:4" s="5" customFormat="1" ht="33" customHeight="1">
      <c r="A26" s="19"/>
      <c r="B26" s="19"/>
      <c r="C26" s="18"/>
      <c r="D26" s="19"/>
    </row>
    <row r="27" spans="1:4" s="6" customFormat="1" ht="33" customHeight="1">
      <c r="A27" s="21" t="s">
        <v>49</v>
      </c>
      <c r="B27" s="21">
        <f>B6</f>
        <v>11850</v>
      </c>
      <c r="C27" s="22" t="s">
        <v>50</v>
      </c>
      <c r="D27" s="23">
        <f>D6+D12+D23</f>
        <v>11850</v>
      </c>
    </row>
  </sheetData>
  <sheetProtection/>
  <mergeCells count="3">
    <mergeCell ref="A2:D2"/>
    <mergeCell ref="A4:B4"/>
    <mergeCell ref="C4:D4"/>
  </mergeCells>
  <printOptions horizontalCentered="1"/>
  <pageMargins left="0.4722222222222222" right="0.4722222222222222" top="0.7868055555555555" bottom="1" header="0.5" footer="0.5"/>
  <pageSetup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莹</cp:lastModifiedBy>
  <dcterms:created xsi:type="dcterms:W3CDTF">2019-12-09T03:37:19Z</dcterms:created>
  <dcterms:modified xsi:type="dcterms:W3CDTF">2020-12-29T03:26:10Z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