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970" tabRatio="743" firstSheet="1" activeTab="1"/>
  </bookViews>
  <sheets>
    <sheet name="2024年财政总收入调整表（打印）" sheetId="1" r:id="rId1"/>
    <sheet name="2024年区本级一般公共预算调整表 (打印)" sheetId="2" r:id="rId2"/>
    <sheet name="2024年政府性基金预算调整表 (打印)" sheetId="3" r:id="rId3"/>
    <sheet name="2024年国有资本经营预算调整表 (打印)" sheetId="4" r:id="rId4"/>
    <sheet name="2024年珠晖区债券使用方案（草案）打印" sheetId="5" r:id="rId5"/>
  </sheets>
  <definedNames>
    <definedName name="_xlnm._FilterDatabase" localSheetId="4" hidden="1">'2024年珠晖区债券使用方案（草案）打印'!$A$2:$G$26</definedName>
    <definedName name="_xlnm.Print_Area" localSheetId="0">'2024年财政总收入调整表（打印）'!$A$1:$E$8</definedName>
    <definedName name="_xlnm.Print_Area" localSheetId="4">'2024年珠晖区债券使用方案（草案）打印'!$A$1:$D$26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sz val="9"/>
            <rFont val="宋体"/>
            <charset val="134"/>
          </rPr>
          <t>Administrator:
已收到的专项转移支付+一般转移支付中的共同财权事权转移支付+一般债5270-10000</t>
        </r>
      </text>
    </comment>
    <comment ref="D11" authorId="0">
      <text>
        <r>
          <rPr>
            <sz val="9"/>
            <rFont val="宋体"/>
            <charset val="134"/>
          </rPr>
          <t>Administrator:
已收到的一般性转移支付+企业事业单位划转补助收入+固定数额补助收入</t>
        </r>
      </text>
    </comment>
    <comment ref="H13" authorId="0">
      <text>
        <r>
          <rPr>
            <sz val="9"/>
            <rFont val="宋体"/>
            <charset val="134"/>
          </rPr>
          <t>Administrator:
1个亿的上级转移支付+棚改旧改资金3013万元</t>
        </r>
      </text>
    </comment>
    <comment ref="D15" authorId="0">
      <text>
        <r>
          <rPr>
            <sz val="9"/>
            <rFont val="宋体"/>
            <charset val="134"/>
          </rPr>
          <t>Administrator:
国库提供数据8143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7" authorId="0">
      <text>
        <r>
          <rPr>
            <sz val="9"/>
            <rFont val="宋体"/>
            <charset val="134"/>
          </rPr>
          <t>Administrator:
含苏州湾征地拆迁补偿款15000万元</t>
        </r>
      </text>
    </comment>
    <comment ref="D9" authorId="0">
      <text>
        <r>
          <rPr>
            <sz val="9"/>
            <rFont val="宋体"/>
            <charset val="134"/>
          </rPr>
          <t>Administrator:
专项债利息</t>
        </r>
      </text>
    </comment>
  </commentList>
</comments>
</file>

<file path=xl/sharedStrings.xml><?xml version="1.0" encoding="utf-8"?>
<sst xmlns="http://schemas.openxmlformats.org/spreadsheetml/2006/main" count="128" uniqueCount="86">
  <si>
    <t>附表一：</t>
  </si>
  <si>
    <t>2024年珠晖区财政总收入调整表（草案）</t>
  </si>
  <si>
    <t>单位:万元</t>
  </si>
  <si>
    <t>项   目</t>
  </si>
  <si>
    <t xml:space="preserve">
预算数</t>
  </si>
  <si>
    <t xml:space="preserve">
调整数</t>
  </si>
  <si>
    <t>调整后预算数</t>
  </si>
  <si>
    <t>备注</t>
  </si>
  <si>
    <t>财政总收入</t>
  </si>
  <si>
    <t xml:space="preserve">税务部门 </t>
  </si>
  <si>
    <t>财政部门</t>
  </si>
  <si>
    <t xml:space="preserve">      耕地占用税</t>
  </si>
  <si>
    <t>附表二：</t>
  </si>
  <si>
    <t>2024年珠晖区一般公共预算调整表（草案）</t>
  </si>
  <si>
    <t>单位：万元</t>
  </si>
  <si>
    <t>收            入</t>
  </si>
  <si>
    <t>支            出</t>
  </si>
  <si>
    <t>项目</t>
  </si>
  <si>
    <t>预算数</t>
  </si>
  <si>
    <t>调整数</t>
  </si>
  <si>
    <t>一、一般公共预算收入</t>
  </si>
  <si>
    <t>一、一般公共预算支出</t>
  </si>
  <si>
    <t>1、税收收入</t>
  </si>
  <si>
    <t xml:space="preserve">  1、区本级一般预算支出</t>
  </si>
  <si>
    <t>2、非税收入</t>
  </si>
  <si>
    <t xml:space="preserve">  2、上级转移支付支出</t>
  </si>
  <si>
    <t>二、转移性收入</t>
  </si>
  <si>
    <t>二、上解支出</t>
  </si>
  <si>
    <t>1、返还性收入</t>
  </si>
  <si>
    <t>三、一般债券还本支出</t>
  </si>
  <si>
    <t>2、一般性转移支付收入</t>
  </si>
  <si>
    <t>3、专项转移支付收入</t>
  </si>
  <si>
    <t>三、债务转贷收入</t>
  </si>
  <si>
    <t>四、预算结余</t>
  </si>
  <si>
    <t>四、调入预算稳定调节基金</t>
  </si>
  <si>
    <t>五、调入资金</t>
  </si>
  <si>
    <t>六、上年结转</t>
  </si>
  <si>
    <t>收入合计</t>
  </si>
  <si>
    <t>支出合计</t>
  </si>
  <si>
    <t>附表三：</t>
  </si>
  <si>
    <t>2024年珠晖区政府性基金预算调整表（草案）</t>
  </si>
  <si>
    <t>一、政府性基金预算收入</t>
  </si>
  <si>
    <t>一、政府性基金支出</t>
  </si>
  <si>
    <t>二、政府性基金上级补助收入</t>
  </si>
  <si>
    <t>二、政府性基金上解支出</t>
  </si>
  <si>
    <t>三、地方政府专项债务转贷收入</t>
  </si>
  <si>
    <t>三、调出资金</t>
  </si>
  <si>
    <t>四、调入资金</t>
  </si>
  <si>
    <t>四、结转下年</t>
  </si>
  <si>
    <t>五、上年结转</t>
  </si>
  <si>
    <t>五、预算结余</t>
  </si>
  <si>
    <t>附表四：</t>
  </si>
  <si>
    <t>2024年珠晖区国有资本经营预算调整表（草案）</t>
  </si>
  <si>
    <t>一、国有资本经营预算收入</t>
  </si>
  <si>
    <t>一、国有资本经营支出</t>
  </si>
  <si>
    <t>二、国有资本经营上级补助收入</t>
  </si>
  <si>
    <t>二、国有资本经营上解支出</t>
  </si>
  <si>
    <t>三、上年结转</t>
  </si>
  <si>
    <t>附表五：</t>
  </si>
  <si>
    <t>2024年珠晖区债券使用方案（草案）</t>
  </si>
  <si>
    <t>项     目</t>
  </si>
  <si>
    <t>2024年</t>
  </si>
  <si>
    <t>一、债务转贷收入</t>
  </si>
  <si>
    <t>一、置换年初预算安排公益性资本支出</t>
  </si>
  <si>
    <t xml:space="preserve">  1、置换一般转贷债券收入</t>
  </si>
  <si>
    <t xml:space="preserve">  农村公路建设及管理养护经费</t>
  </si>
  <si>
    <t xml:space="preserve">  2、新增一般转贷债券收入</t>
  </si>
  <si>
    <t xml:space="preserve">  主次干道人行道维修工程</t>
  </si>
  <si>
    <t xml:space="preserve">  3.新增专项转贷债券收入</t>
  </si>
  <si>
    <t xml:space="preserve">  创文巩卫工程款</t>
  </si>
  <si>
    <t xml:space="preserve">     其中：用于补充政府性基金财力</t>
  </si>
  <si>
    <t xml:space="preserve">  荷花坪黑臭水体治理</t>
  </si>
  <si>
    <t xml:space="preserve">  国防动员指挥中心建设经费（业务用房）</t>
  </si>
  <si>
    <t xml:space="preserve">  城乡义务教育经费保障校舍安全工程</t>
  </si>
  <si>
    <t xml:space="preserve">  衔接推进乡村振兴工程</t>
  </si>
  <si>
    <t xml:space="preserve">  农田水利设施建设</t>
  </si>
  <si>
    <t>二、置换到期一般债券</t>
  </si>
  <si>
    <t>三、其他新增安排公益性资本支出</t>
  </si>
  <si>
    <t xml:space="preserve">  旅发大会项目建设</t>
  </si>
  <si>
    <t xml:space="preserve">  应急广播体系建设</t>
  </si>
  <si>
    <t xml:space="preserve">  茶山保护圈四期区级配套工程</t>
  </si>
  <si>
    <t xml:space="preserve">  自然灾害应急能力提升工程</t>
  </si>
  <si>
    <t>四、专项债支出</t>
  </si>
  <si>
    <t xml:space="preserve">  存量政府投资项目收尾</t>
  </si>
  <si>
    <t xml:space="preserve">  衡阳市滨江污水处理厂及配套管网项目</t>
  </si>
  <si>
    <t>五、结余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</si>
</sst>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  <numFmt numFmtId="178" formatCode="0_);[Red]\(0\)"/>
    <numFmt numFmtId="179" formatCode="0.00_ "/>
  </numFmts>
  <fonts count="38">
    <font>
      <sz val="12"/>
      <name val="宋体"/>
      <charset val="134"/>
    </font>
    <font>
      <sz val="20"/>
      <name val="宋体"/>
      <charset val="134"/>
    </font>
    <font>
      <sz val="14"/>
      <name val="黑体"/>
      <charset val="134"/>
    </font>
    <font>
      <b/>
      <sz val="20"/>
      <name val="黑体"/>
      <charset val="134"/>
    </font>
    <font>
      <sz val="12"/>
      <color rgb="FF333333"/>
      <name val="微软雅黑"/>
      <charset val="134"/>
    </font>
    <font>
      <b/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color rgb="FF333333"/>
      <name val="微软雅黑"/>
      <charset val="134"/>
    </font>
    <font>
      <sz val="11"/>
      <name val="宋体"/>
      <charset val="134"/>
    </font>
    <font>
      <sz val="11"/>
      <name val="黑体"/>
      <charset val="134"/>
    </font>
    <font>
      <b/>
      <sz val="26"/>
      <name val="黑体"/>
      <charset val="134"/>
    </font>
    <font>
      <b/>
      <sz val="16"/>
      <name val="仿宋_GB2312"/>
      <charset val="134"/>
    </font>
    <font>
      <b/>
      <sz val="18"/>
      <name val="黑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7" fontId="12" fillId="0" borderId="0" xfId="0" applyNumberFormat="1" applyFont="1" applyFill="1" applyAlignment="1">
      <alignment vertical="center" wrapText="1"/>
    </xf>
    <xf numFmtId="10" fontId="12" fillId="0" borderId="0" xfId="0" applyNumberFormat="1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Alignment="1">
      <alignment horizontal="right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"/>
  <sheetViews>
    <sheetView workbookViewId="0">
      <selection activeCell="A13" sqref="A13"/>
    </sheetView>
  </sheetViews>
  <sheetFormatPr defaultColWidth="8.925" defaultRowHeight="15.75"/>
  <cols>
    <col min="1" max="1" width="32.75" style="47" customWidth="1"/>
    <col min="2" max="2" width="21.75" style="47" customWidth="1"/>
    <col min="3" max="3" width="20" style="48" customWidth="1"/>
    <col min="4" max="4" width="19.125" style="49" customWidth="1"/>
    <col min="5" max="5" width="19.125" style="47" customWidth="1"/>
    <col min="6" max="16384" width="7.875" style="4"/>
  </cols>
  <sheetData>
    <row r="1" s="25" customFormat="1" ht="27" customHeight="1" spans="1:16378">
      <c r="A1" s="5" t="s">
        <v>0</v>
      </c>
      <c r="C1" s="50"/>
      <c r="XEX1" s="38"/>
    </row>
    <row r="2" ht="66.75" customHeight="1" spans="1:5">
      <c r="A2" s="51" t="s">
        <v>1</v>
      </c>
      <c r="B2" s="51"/>
      <c r="C2" s="52"/>
      <c r="D2" s="53"/>
      <c r="E2" s="51"/>
    </row>
    <row r="3" ht="24" customHeight="1" spans="2:5">
      <c r="B3" s="54"/>
      <c r="C3" s="55"/>
      <c r="D3" s="56" t="s">
        <v>2</v>
      </c>
      <c r="E3" s="65"/>
    </row>
    <row r="4" s="45" customFormat="1" ht="78.75" customHeight="1" spans="1:5">
      <c r="A4" s="57" t="s">
        <v>3</v>
      </c>
      <c r="B4" s="57" t="s">
        <v>4</v>
      </c>
      <c r="C4" s="58" t="s">
        <v>5</v>
      </c>
      <c r="D4" s="59" t="s">
        <v>6</v>
      </c>
      <c r="E4" s="66" t="s">
        <v>7</v>
      </c>
    </row>
    <row r="5" ht="50.1" customHeight="1" spans="1:5">
      <c r="A5" s="60" t="s">
        <v>8</v>
      </c>
      <c r="B5" s="61">
        <f>SUM(B6:B7)</f>
        <v>128776</v>
      </c>
      <c r="C5" s="62">
        <f t="shared" ref="C5:C7" si="0">D5-B5</f>
        <v>-13910</v>
      </c>
      <c r="D5" s="61">
        <f>SUM(D6:D7)</f>
        <v>114866</v>
      </c>
      <c r="E5" s="61"/>
    </row>
    <row r="6" ht="50.1" customHeight="1" spans="1:5">
      <c r="A6" s="60" t="s">
        <v>9</v>
      </c>
      <c r="B6" s="61">
        <v>120426</v>
      </c>
      <c r="C6" s="62">
        <f t="shared" si="0"/>
        <v>-13424</v>
      </c>
      <c r="D6" s="61">
        <v>107002</v>
      </c>
      <c r="E6" s="61"/>
    </row>
    <row r="7" s="46" customFormat="1" ht="50.1" customHeight="1" spans="1:5">
      <c r="A7" s="60" t="s">
        <v>10</v>
      </c>
      <c r="B7" s="61">
        <v>8350</v>
      </c>
      <c r="C7" s="62">
        <f t="shared" si="0"/>
        <v>-486</v>
      </c>
      <c r="D7" s="61">
        <v>7864</v>
      </c>
      <c r="E7" s="67"/>
    </row>
    <row r="8" ht="45" hidden="1" customHeight="1" spans="1:5">
      <c r="A8" s="63" t="s">
        <v>11</v>
      </c>
      <c r="B8" s="61"/>
      <c r="C8" s="62"/>
      <c r="D8" s="64" t="e">
        <f>(C8-B8)/B8</f>
        <v>#DIV/0!</v>
      </c>
      <c r="E8" s="68"/>
    </row>
    <row r="10" spans="4:5">
      <c r="D10" s="47"/>
      <c r="E10" s="4"/>
    </row>
    <row r="11" spans="4:5">
      <c r="D11" s="47"/>
      <c r="E11" s="4"/>
    </row>
  </sheetData>
  <mergeCells count="2">
    <mergeCell ref="A2:E2"/>
    <mergeCell ref="D3:E3"/>
  </mergeCells>
  <printOptions horizontalCentered="1"/>
  <pageMargins left="0.751388888888889" right="0.751388888888889" top="1" bottom="1" header="0.511805555555556" footer="0.51180555555555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2"/>
  <sheetViews>
    <sheetView showZeros="0" tabSelected="1" topLeftCell="A3" workbookViewId="0">
      <selection activeCell="E13" sqref="E13"/>
    </sheetView>
  </sheetViews>
  <sheetFormatPr defaultColWidth="8.925" defaultRowHeight="15.75"/>
  <cols>
    <col min="1" max="1" width="27.875" style="38" customWidth="1"/>
    <col min="2" max="4" width="10.625" style="38" customWidth="1"/>
    <col min="5" max="5" width="22.375" style="38" customWidth="1"/>
    <col min="6" max="8" width="10.625" style="38" customWidth="1"/>
    <col min="9" max="16384" width="9" style="38"/>
  </cols>
  <sheetData>
    <row r="1" s="25" customFormat="1" ht="27" customHeight="1" spans="1:16381">
      <c r="A1" s="5" t="s">
        <v>12</v>
      </c>
      <c r="XFA1" s="38"/>
    </row>
    <row r="2" ht="45" customHeight="1" spans="1:8">
      <c r="A2" s="6" t="s">
        <v>13</v>
      </c>
      <c r="B2" s="6"/>
      <c r="C2" s="6"/>
      <c r="D2" s="6"/>
      <c r="E2" s="6"/>
      <c r="F2" s="6"/>
      <c r="G2" s="6"/>
      <c r="H2" s="6"/>
    </row>
    <row r="3" s="41" customFormat="1" ht="26.1" customHeight="1" spans="8:8">
      <c r="H3" s="34" t="s">
        <v>14</v>
      </c>
    </row>
    <row r="4" s="25" customFormat="1" ht="33" customHeight="1" spans="1:8">
      <c r="A4" s="23" t="s">
        <v>15</v>
      </c>
      <c r="B4" s="23"/>
      <c r="C4" s="23"/>
      <c r="D4" s="23"/>
      <c r="E4" s="23" t="s">
        <v>16</v>
      </c>
      <c r="F4" s="23"/>
      <c r="G4" s="23"/>
      <c r="H4" s="23"/>
    </row>
    <row r="5" ht="38.1" customHeight="1" spans="1:8">
      <c r="A5" s="42" t="s">
        <v>17</v>
      </c>
      <c r="B5" s="42" t="s">
        <v>18</v>
      </c>
      <c r="C5" s="42" t="s">
        <v>19</v>
      </c>
      <c r="D5" s="42" t="s">
        <v>6</v>
      </c>
      <c r="E5" s="42" t="s">
        <v>17</v>
      </c>
      <c r="F5" s="42" t="s">
        <v>18</v>
      </c>
      <c r="G5" s="42" t="s">
        <v>19</v>
      </c>
      <c r="H5" s="42" t="s">
        <v>6</v>
      </c>
    </row>
    <row r="6" ht="38.1" customHeight="1" spans="1:8">
      <c r="A6" s="31" t="s">
        <v>20</v>
      </c>
      <c r="B6" s="30">
        <f t="shared" ref="B6:F6" si="0">B7+B8</f>
        <v>33868</v>
      </c>
      <c r="C6" s="30">
        <f>D6-B6</f>
        <v>-4064</v>
      </c>
      <c r="D6" s="30">
        <f t="shared" si="0"/>
        <v>29804</v>
      </c>
      <c r="E6" s="31" t="s">
        <v>21</v>
      </c>
      <c r="F6" s="30">
        <f t="shared" si="0"/>
        <v>134398</v>
      </c>
      <c r="G6" s="30">
        <f>H6-F6</f>
        <v>1227</v>
      </c>
      <c r="H6" s="30">
        <f>H7+H8</f>
        <v>135625</v>
      </c>
    </row>
    <row r="7" ht="38.1" customHeight="1" spans="1:8">
      <c r="A7" s="31" t="s">
        <v>22</v>
      </c>
      <c r="B7" s="43">
        <v>24868</v>
      </c>
      <c r="C7" s="30">
        <f t="shared" ref="C7:C16" si="1">D7-B7</f>
        <v>-3460</v>
      </c>
      <c r="D7" s="30">
        <v>21408</v>
      </c>
      <c r="E7" s="31" t="s">
        <v>23</v>
      </c>
      <c r="F7" s="30">
        <v>109108</v>
      </c>
      <c r="G7" s="30">
        <f>H7-F7</f>
        <v>-7764</v>
      </c>
      <c r="H7" s="30">
        <v>101344</v>
      </c>
    </row>
    <row r="8" ht="38.1" customHeight="1" spans="1:8">
      <c r="A8" s="31" t="s">
        <v>24</v>
      </c>
      <c r="B8" s="43">
        <v>9000</v>
      </c>
      <c r="C8" s="30">
        <f t="shared" si="1"/>
        <v>-604</v>
      </c>
      <c r="D8" s="30">
        <v>8396</v>
      </c>
      <c r="E8" s="31" t="s">
        <v>25</v>
      </c>
      <c r="F8" s="30">
        <v>25290</v>
      </c>
      <c r="G8" s="30">
        <f t="shared" ref="G8:G13" si="2">H8-F8</f>
        <v>8991</v>
      </c>
      <c r="H8" s="30">
        <v>34281</v>
      </c>
    </row>
    <row r="9" ht="38.1" customHeight="1" spans="1:8">
      <c r="A9" s="31" t="s">
        <v>26</v>
      </c>
      <c r="B9" s="30">
        <f>B10+B11+B12</f>
        <v>89278</v>
      </c>
      <c r="C9" s="30">
        <f t="shared" si="1"/>
        <v>-2210</v>
      </c>
      <c r="D9" s="30">
        <f>D10+D11+D12</f>
        <v>87068</v>
      </c>
      <c r="E9" s="31" t="s">
        <v>27</v>
      </c>
      <c r="F9" s="30">
        <v>6500</v>
      </c>
      <c r="G9" s="30">
        <f t="shared" si="2"/>
        <v>0</v>
      </c>
      <c r="H9" s="30">
        <v>6500</v>
      </c>
    </row>
    <row r="10" ht="38.1" customHeight="1" spans="1:8">
      <c r="A10" s="31" t="s">
        <v>28</v>
      </c>
      <c r="B10" s="30">
        <v>4397</v>
      </c>
      <c r="C10" s="30">
        <f t="shared" si="1"/>
        <v>0</v>
      </c>
      <c r="D10" s="30">
        <v>4397</v>
      </c>
      <c r="E10" s="31" t="s">
        <v>29</v>
      </c>
      <c r="F10" s="30">
        <v>1230</v>
      </c>
      <c r="G10" s="30">
        <f t="shared" si="2"/>
        <v>2870</v>
      </c>
      <c r="H10" s="30">
        <v>4100</v>
      </c>
    </row>
    <row r="11" ht="38.1" customHeight="1" spans="1:8">
      <c r="A11" s="31" t="s">
        <v>30</v>
      </c>
      <c r="B11" s="30">
        <v>70886</v>
      </c>
      <c r="C11" s="30">
        <f t="shared" si="1"/>
        <v>-6928</v>
      </c>
      <c r="D11" s="30">
        <v>63958</v>
      </c>
      <c r="E11" s="44"/>
      <c r="F11" s="44"/>
      <c r="G11" s="30"/>
      <c r="H11" s="44"/>
    </row>
    <row r="12" ht="38.1" customHeight="1" spans="1:8">
      <c r="A12" s="31" t="s">
        <v>31</v>
      </c>
      <c r="B12" s="18">
        <v>13995</v>
      </c>
      <c r="C12" s="30">
        <f t="shared" si="1"/>
        <v>4718</v>
      </c>
      <c r="D12" s="30">
        <v>18713</v>
      </c>
      <c r="E12" s="30"/>
      <c r="F12" s="30"/>
      <c r="G12" s="30"/>
      <c r="H12" s="30"/>
    </row>
    <row r="13" ht="38.1" customHeight="1" spans="1:8">
      <c r="A13" s="31" t="s">
        <v>32</v>
      </c>
      <c r="B13" s="30">
        <v>0</v>
      </c>
      <c r="C13" s="30">
        <f t="shared" si="1"/>
        <v>5270</v>
      </c>
      <c r="D13" s="30">
        <v>5270</v>
      </c>
      <c r="E13" s="31" t="s">
        <v>33</v>
      </c>
      <c r="F13" s="30">
        <f>B17-F6-F9-F10</f>
        <v>0</v>
      </c>
      <c r="G13" s="30">
        <f t="shared" si="2"/>
        <v>13013</v>
      </c>
      <c r="H13" s="30">
        <v>13013</v>
      </c>
    </row>
    <row r="14" ht="38.1" customHeight="1" spans="1:8">
      <c r="A14" s="31" t="s">
        <v>34</v>
      </c>
      <c r="B14" s="30">
        <v>434</v>
      </c>
      <c r="C14" s="30">
        <f t="shared" si="1"/>
        <v>0</v>
      </c>
      <c r="D14" s="30">
        <v>434</v>
      </c>
      <c r="E14" s="30"/>
      <c r="F14" s="30"/>
      <c r="G14" s="30"/>
      <c r="H14" s="30"/>
    </row>
    <row r="15" ht="38.1" customHeight="1" spans="1:8">
      <c r="A15" s="31" t="s">
        <v>35</v>
      </c>
      <c r="B15" s="18">
        <v>14058</v>
      </c>
      <c r="C15" s="30">
        <v>18114</v>
      </c>
      <c r="D15" s="30">
        <v>32172</v>
      </c>
      <c r="E15" s="30"/>
      <c r="F15" s="30"/>
      <c r="G15" s="30"/>
      <c r="H15" s="30"/>
    </row>
    <row r="16" ht="38.1" customHeight="1" spans="1:8">
      <c r="A16" s="17" t="s">
        <v>36</v>
      </c>
      <c r="B16" s="18">
        <v>4490</v>
      </c>
      <c r="C16" s="30">
        <f t="shared" si="1"/>
        <v>0</v>
      </c>
      <c r="D16" s="30">
        <v>4490</v>
      </c>
      <c r="E16" s="30"/>
      <c r="F16" s="30"/>
      <c r="G16" s="30"/>
      <c r="H16" s="30"/>
    </row>
    <row r="17" ht="38.1" customHeight="1" spans="1:8">
      <c r="A17" s="33" t="s">
        <v>37</v>
      </c>
      <c r="B17" s="33">
        <f>SUM(B6,B9,B13,B14,B15,B16)</f>
        <v>142128</v>
      </c>
      <c r="C17" s="33">
        <f>SUM(C6,C9,C13,C14,C15,C16)</f>
        <v>17110</v>
      </c>
      <c r="D17" s="33">
        <f>SUM(D6,D9,D13,D14,D15,D16)</f>
        <v>159238</v>
      </c>
      <c r="E17" s="33" t="s">
        <v>38</v>
      </c>
      <c r="F17" s="33">
        <f t="shared" ref="F17:H17" si="3">F6+F9+F10+F13+F14+F15</f>
        <v>142128</v>
      </c>
      <c r="G17" s="33">
        <f t="shared" si="3"/>
        <v>17110</v>
      </c>
      <c r="H17" s="33">
        <f t="shared" si="3"/>
        <v>159238</v>
      </c>
    </row>
    <row r="18" ht="33" customHeight="1"/>
    <row r="19" ht="33" customHeight="1"/>
    <row r="20" ht="33" customHeight="1"/>
    <row r="21" ht="33" customHeight="1"/>
    <row r="22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8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7"/>
  <sheetViews>
    <sheetView showZeros="0" topLeftCell="B1" workbookViewId="0">
      <selection activeCell="F17" sqref="F17"/>
    </sheetView>
  </sheetViews>
  <sheetFormatPr defaultColWidth="8.925" defaultRowHeight="15.75"/>
  <cols>
    <col min="1" max="1" width="27.75" style="28" customWidth="1"/>
    <col min="2" max="4" width="10.625" style="28" customWidth="1"/>
    <col min="5" max="5" width="28.125" style="28" customWidth="1"/>
    <col min="6" max="8" width="10.625" style="28" customWidth="1"/>
    <col min="9" max="16384" width="9" style="28"/>
  </cols>
  <sheetData>
    <row r="1" s="25" customFormat="1" ht="27" customHeight="1" spans="1:16377">
      <c r="A1" s="5" t="s">
        <v>39</v>
      </c>
      <c r="XEW1" s="28"/>
    </row>
    <row r="2" ht="45" customHeight="1" spans="1:8">
      <c r="A2" s="6" t="s">
        <v>40</v>
      </c>
      <c r="B2" s="6"/>
      <c r="C2" s="6"/>
      <c r="D2" s="6"/>
      <c r="E2" s="6"/>
      <c r="F2" s="6"/>
      <c r="G2" s="6"/>
      <c r="H2" s="6"/>
    </row>
    <row r="3" s="26" customFormat="1" ht="26.1" customHeight="1" spans="8:8">
      <c r="H3" s="34" t="s">
        <v>14</v>
      </c>
    </row>
    <row r="4" s="27" customFormat="1" ht="33" customHeight="1" spans="1:8">
      <c r="A4" s="23" t="s">
        <v>15</v>
      </c>
      <c r="B4" s="23"/>
      <c r="C4" s="23"/>
      <c r="D4" s="23"/>
      <c r="E4" s="23" t="s">
        <v>16</v>
      </c>
      <c r="F4" s="23"/>
      <c r="G4" s="23"/>
      <c r="H4" s="23"/>
    </row>
    <row r="5" ht="38.1" customHeight="1" spans="1:8">
      <c r="A5" s="29" t="s">
        <v>17</v>
      </c>
      <c r="B5" s="29" t="s">
        <v>18</v>
      </c>
      <c r="C5" s="29" t="s">
        <v>19</v>
      </c>
      <c r="D5" s="29" t="s">
        <v>6</v>
      </c>
      <c r="E5" s="29" t="s">
        <v>17</v>
      </c>
      <c r="F5" s="29" t="s">
        <v>18</v>
      </c>
      <c r="G5" s="29" t="s">
        <v>19</v>
      </c>
      <c r="H5" s="29" t="s">
        <v>6</v>
      </c>
    </row>
    <row r="6" ht="38.1" customHeight="1" spans="1:8">
      <c r="A6" s="31" t="s">
        <v>41</v>
      </c>
      <c r="B6" s="30">
        <v>0</v>
      </c>
      <c r="C6" s="37">
        <v>0</v>
      </c>
      <c r="D6" s="30">
        <v>0</v>
      </c>
      <c r="E6" s="17" t="s">
        <v>42</v>
      </c>
      <c r="F6" s="38">
        <v>22844</v>
      </c>
      <c r="G6" s="30">
        <f t="shared" ref="G6:G10" si="0">H6-F6</f>
        <v>72110</v>
      </c>
      <c r="H6" s="30">
        <v>94954</v>
      </c>
    </row>
    <row r="7" ht="38.1" customHeight="1" spans="1:8">
      <c r="A7" s="31" t="s">
        <v>43</v>
      </c>
      <c r="B7" s="18">
        <v>15882</v>
      </c>
      <c r="C7" s="30">
        <f t="shared" ref="C7:C10" si="1">D7-B7</f>
        <v>7411</v>
      </c>
      <c r="D7" s="30">
        <v>23293</v>
      </c>
      <c r="E7" s="17" t="s">
        <v>44</v>
      </c>
      <c r="F7" s="39"/>
      <c r="G7" s="30">
        <f t="shared" si="0"/>
        <v>0</v>
      </c>
      <c r="H7" s="30"/>
    </row>
    <row r="8" ht="38.1" customHeight="1" spans="1:8">
      <c r="A8" s="31" t="s">
        <v>45</v>
      </c>
      <c r="B8" s="30">
        <v>0</v>
      </c>
      <c r="C8" s="30">
        <v>64900</v>
      </c>
      <c r="D8" s="30">
        <v>64900</v>
      </c>
      <c r="E8" s="17" t="s">
        <v>46</v>
      </c>
      <c r="F8" s="39"/>
      <c r="G8" s="30">
        <f t="shared" si="0"/>
        <v>0</v>
      </c>
      <c r="H8" s="30"/>
    </row>
    <row r="9" ht="38.1" customHeight="1" spans="1:8">
      <c r="A9" s="31" t="s">
        <v>47</v>
      </c>
      <c r="B9" s="18">
        <v>3429</v>
      </c>
      <c r="C9" s="30">
        <f t="shared" si="1"/>
        <v>-201</v>
      </c>
      <c r="D9" s="30">
        <v>3228</v>
      </c>
      <c r="E9" s="17" t="s">
        <v>48</v>
      </c>
      <c r="F9" s="39">
        <v>3600</v>
      </c>
      <c r="G9" s="30">
        <f t="shared" si="0"/>
        <v>0</v>
      </c>
      <c r="H9" s="30">
        <v>3600</v>
      </c>
    </row>
    <row r="10" ht="38.1" customHeight="1" spans="1:8">
      <c r="A10" s="17" t="s">
        <v>49</v>
      </c>
      <c r="B10" s="18">
        <v>7133</v>
      </c>
      <c r="C10" s="30">
        <f t="shared" si="1"/>
        <v>0</v>
      </c>
      <c r="D10" s="30">
        <v>7133</v>
      </c>
      <c r="E10" s="17" t="s">
        <v>50</v>
      </c>
      <c r="F10" s="39">
        <v>0</v>
      </c>
      <c r="G10" s="30">
        <f t="shared" si="0"/>
        <v>0</v>
      </c>
      <c r="H10" s="30">
        <v>0</v>
      </c>
    </row>
    <row r="11" ht="38.1" customHeight="1" spans="1:8">
      <c r="A11" s="33" t="s">
        <v>37</v>
      </c>
      <c r="B11" s="33">
        <f>B6+B7+B8+B9+B10</f>
        <v>26444</v>
      </c>
      <c r="C11" s="33">
        <f>C6+C7+C8+C9+C10</f>
        <v>72110</v>
      </c>
      <c r="D11" s="33">
        <f>D6+D7+D8+D9+D10</f>
        <v>98554</v>
      </c>
      <c r="E11" s="33" t="s">
        <v>38</v>
      </c>
      <c r="F11" s="40">
        <f t="shared" ref="F11:H11" si="2">F6+F9+F10+F7+F8</f>
        <v>26444</v>
      </c>
      <c r="G11" s="40">
        <f t="shared" si="2"/>
        <v>72110</v>
      </c>
      <c r="H11" s="40">
        <f t="shared" si="2"/>
        <v>98554</v>
      </c>
    </row>
    <row r="12" ht="38.1" customHeight="1"/>
    <row r="13" ht="33" customHeight="1"/>
    <row r="14" ht="33" customHeight="1"/>
    <row r="15" ht="33" customHeight="1"/>
    <row r="16" ht="33" customHeight="1"/>
    <row r="17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2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showZeros="0" topLeftCell="A2" workbookViewId="0">
      <selection activeCell="B10" sqref="B10"/>
    </sheetView>
  </sheetViews>
  <sheetFormatPr defaultColWidth="8.925" defaultRowHeight="15.75"/>
  <cols>
    <col min="1" max="1" width="28.625" style="28" customWidth="1"/>
    <col min="2" max="4" width="10.625" style="28" customWidth="1"/>
    <col min="5" max="5" width="25.75" style="28" customWidth="1"/>
    <col min="6" max="8" width="10.625" style="28" customWidth="1"/>
    <col min="9" max="16384" width="9" style="28"/>
  </cols>
  <sheetData>
    <row r="1" s="25" customFormat="1" ht="27" customHeight="1" spans="1:16382">
      <c r="A1" s="5" t="s">
        <v>51</v>
      </c>
      <c r="XFB1" s="28"/>
    </row>
    <row r="2" ht="45" customHeight="1" spans="1:8">
      <c r="A2" s="6" t="s">
        <v>52</v>
      </c>
      <c r="B2" s="6"/>
      <c r="C2" s="6"/>
      <c r="D2" s="6"/>
      <c r="E2" s="6"/>
      <c r="F2" s="6"/>
      <c r="G2" s="6"/>
      <c r="H2" s="6"/>
    </row>
    <row r="3" s="26" customFormat="1" ht="26.1" customHeight="1" spans="8:8">
      <c r="H3" s="34" t="s">
        <v>14</v>
      </c>
    </row>
    <row r="4" s="27" customFormat="1" ht="33" customHeight="1" spans="1:8">
      <c r="A4" s="23" t="s">
        <v>15</v>
      </c>
      <c r="B4" s="23"/>
      <c r="C4" s="23"/>
      <c r="D4" s="23"/>
      <c r="E4" s="23" t="s">
        <v>16</v>
      </c>
      <c r="F4" s="23"/>
      <c r="G4" s="23"/>
      <c r="H4" s="23"/>
    </row>
    <row r="5" ht="38.1" customHeight="1" spans="1:8">
      <c r="A5" s="29" t="s">
        <v>17</v>
      </c>
      <c r="B5" s="29" t="s">
        <v>18</v>
      </c>
      <c r="C5" s="29" t="s">
        <v>19</v>
      </c>
      <c r="D5" s="29" t="s">
        <v>6</v>
      </c>
      <c r="E5" s="29" t="s">
        <v>17</v>
      </c>
      <c r="F5" s="29" t="s">
        <v>18</v>
      </c>
      <c r="G5" s="29" t="s">
        <v>19</v>
      </c>
      <c r="H5" s="29" t="s">
        <v>6</v>
      </c>
    </row>
    <row r="6" ht="38.1" customHeight="1" spans="1:8">
      <c r="A6" s="17" t="s">
        <v>53</v>
      </c>
      <c r="B6" s="18">
        <v>0</v>
      </c>
      <c r="C6" s="30">
        <v>0</v>
      </c>
      <c r="D6" s="30">
        <v>0</v>
      </c>
      <c r="E6" s="17" t="s">
        <v>54</v>
      </c>
      <c r="F6" s="35">
        <v>564</v>
      </c>
      <c r="G6" s="30">
        <f t="shared" ref="G6:G10" si="0">H6-F6</f>
        <v>-214</v>
      </c>
      <c r="H6" s="30">
        <v>350</v>
      </c>
    </row>
    <row r="7" ht="38.1" customHeight="1" spans="1:8">
      <c r="A7" s="17" t="s">
        <v>55</v>
      </c>
      <c r="B7" s="18">
        <v>322</v>
      </c>
      <c r="C7" s="30">
        <f>D7-B7</f>
        <v>0</v>
      </c>
      <c r="D7" s="18">
        <v>322</v>
      </c>
      <c r="E7" s="17" t="s">
        <v>56</v>
      </c>
      <c r="F7" s="35"/>
      <c r="G7" s="30"/>
      <c r="H7" s="30"/>
    </row>
    <row r="8" ht="38.1" customHeight="1" spans="1:8">
      <c r="A8" s="17" t="s">
        <v>57</v>
      </c>
      <c r="B8" s="18">
        <v>815</v>
      </c>
      <c r="C8" s="30">
        <f>D8-B8</f>
        <v>0</v>
      </c>
      <c r="D8" s="18">
        <v>815</v>
      </c>
      <c r="E8" s="17" t="s">
        <v>46</v>
      </c>
      <c r="F8" s="35"/>
      <c r="G8" s="30"/>
      <c r="H8" s="30"/>
    </row>
    <row r="9" ht="38.1" customHeight="1" spans="1:8">
      <c r="A9" s="31"/>
      <c r="B9" s="30"/>
      <c r="C9" s="30"/>
      <c r="D9" s="30"/>
      <c r="E9" s="17" t="s">
        <v>48</v>
      </c>
      <c r="F9" s="35">
        <v>573</v>
      </c>
      <c r="G9" s="30">
        <f t="shared" si="0"/>
        <v>214</v>
      </c>
      <c r="H9" s="30">
        <v>787</v>
      </c>
    </row>
    <row r="10" ht="38.1" customHeight="1" spans="1:8">
      <c r="A10" s="31"/>
      <c r="B10" s="30"/>
      <c r="C10" s="32"/>
      <c r="D10" s="30"/>
      <c r="E10" s="17" t="s">
        <v>50</v>
      </c>
      <c r="F10" s="35">
        <v>0</v>
      </c>
      <c r="G10" s="32">
        <f t="shared" si="0"/>
        <v>0</v>
      </c>
      <c r="H10" s="32">
        <v>0</v>
      </c>
    </row>
    <row r="11" ht="38.1" customHeight="1" spans="1:8">
      <c r="A11" s="31"/>
      <c r="B11" s="30"/>
      <c r="C11" s="32"/>
      <c r="D11" s="30"/>
      <c r="E11" s="36"/>
      <c r="F11" s="32"/>
      <c r="G11" s="32"/>
      <c r="H11" s="32"/>
    </row>
    <row r="12" ht="38.1" customHeight="1" spans="1:8">
      <c r="A12" s="31"/>
      <c r="B12" s="30"/>
      <c r="C12" s="32"/>
      <c r="D12" s="30"/>
      <c r="E12" s="31"/>
      <c r="F12" s="30"/>
      <c r="G12" s="32"/>
      <c r="H12" s="32"/>
    </row>
    <row r="13" ht="38.1" customHeight="1" spans="1:8">
      <c r="A13" s="33" t="s">
        <v>37</v>
      </c>
      <c r="B13" s="33">
        <f t="shared" ref="B13:H13" si="1">SUM(B6:B12)</f>
        <v>1137</v>
      </c>
      <c r="C13" s="33">
        <f t="shared" si="1"/>
        <v>0</v>
      </c>
      <c r="D13" s="33">
        <f t="shared" si="1"/>
        <v>1137</v>
      </c>
      <c r="E13" s="33" t="s">
        <v>38</v>
      </c>
      <c r="F13" s="33">
        <f t="shared" si="1"/>
        <v>1137</v>
      </c>
      <c r="G13" s="33">
        <f t="shared" si="1"/>
        <v>0</v>
      </c>
      <c r="H13" s="33">
        <f t="shared" si="1"/>
        <v>1137</v>
      </c>
    </row>
    <row r="14" ht="38.1" customHeight="1"/>
    <row r="15" ht="33" customHeight="1"/>
    <row r="16" ht="33" customHeight="1"/>
    <row r="17" ht="33" customHeight="1"/>
    <row r="18" ht="33" customHeight="1"/>
    <row r="19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5" sqref="A15"/>
    </sheetView>
  </sheetViews>
  <sheetFormatPr defaultColWidth="8.925" defaultRowHeight="24.95" customHeight="1" outlineLevelCol="3"/>
  <cols>
    <col min="1" max="1" width="37.5" style="4" customWidth="1"/>
    <col min="2" max="2" width="14.125" style="3" customWidth="1"/>
    <col min="3" max="3" width="41" style="5" customWidth="1"/>
    <col min="4" max="4" width="15.125" style="3" customWidth="1"/>
    <col min="5" max="16384" width="9.625" style="4"/>
  </cols>
  <sheetData>
    <row r="1" ht="15.95" customHeight="1" spans="1:1">
      <c r="A1" s="4" t="s">
        <v>58</v>
      </c>
    </row>
    <row r="2" s="1" customFormat="1" ht="35.1" customHeight="1" spans="1:4">
      <c r="A2" s="6" t="s">
        <v>59</v>
      </c>
      <c r="B2" s="6"/>
      <c r="C2" s="7"/>
      <c r="D2" s="6"/>
    </row>
    <row r="3" ht="21.95" customHeight="1" spans="1:4">
      <c r="A3" s="8"/>
      <c r="B3" s="9"/>
      <c r="C3" s="10"/>
      <c r="D3" s="9" t="s">
        <v>14</v>
      </c>
    </row>
    <row r="4" s="2" customFormat="1" ht="30.95" customHeight="1" spans="1:4">
      <c r="A4" s="11" t="s">
        <v>15</v>
      </c>
      <c r="B4" s="11"/>
      <c r="C4" s="12" t="s">
        <v>16</v>
      </c>
      <c r="D4" s="11"/>
    </row>
    <row r="5" s="3" customFormat="1" ht="30.95" customHeight="1" spans="1:4">
      <c r="A5" s="13" t="s">
        <v>60</v>
      </c>
      <c r="B5" s="13" t="s">
        <v>61</v>
      </c>
      <c r="C5" s="13" t="s">
        <v>60</v>
      </c>
      <c r="D5" s="13" t="s">
        <v>61</v>
      </c>
    </row>
    <row r="6" ht="30.95" customHeight="1" spans="1:4">
      <c r="A6" s="14" t="s">
        <v>62</v>
      </c>
      <c r="B6" s="15">
        <f>B7+B8+B9</f>
        <v>70170</v>
      </c>
      <c r="C6" s="16" t="s">
        <v>63</v>
      </c>
      <c r="D6" s="15">
        <v>1198</v>
      </c>
    </row>
    <row r="7" ht="30.95" customHeight="1" spans="1:4">
      <c r="A7" s="17" t="s">
        <v>64</v>
      </c>
      <c r="B7" s="18">
        <v>2870</v>
      </c>
      <c r="C7" s="19" t="s">
        <v>65</v>
      </c>
      <c r="D7" s="18">
        <v>50</v>
      </c>
    </row>
    <row r="8" ht="30.95" customHeight="1" spans="1:4">
      <c r="A8" s="17" t="s">
        <v>66</v>
      </c>
      <c r="B8" s="18">
        <v>2400</v>
      </c>
      <c r="C8" s="20" t="s">
        <v>67</v>
      </c>
      <c r="D8" s="18">
        <v>270</v>
      </c>
    </row>
    <row r="9" ht="30.95" customHeight="1" spans="1:4">
      <c r="A9" s="17" t="s">
        <v>68</v>
      </c>
      <c r="B9" s="18">
        <v>64900</v>
      </c>
      <c r="C9" s="20" t="s">
        <v>69</v>
      </c>
      <c r="D9" s="18">
        <v>99</v>
      </c>
    </row>
    <row r="10" ht="30.95" customHeight="1" spans="1:4">
      <c r="A10" s="17" t="s">
        <v>70</v>
      </c>
      <c r="B10" s="18">
        <v>56900</v>
      </c>
      <c r="C10" s="20" t="s">
        <v>71</v>
      </c>
      <c r="D10" s="18">
        <v>91</v>
      </c>
    </row>
    <row r="11" ht="30.95" customHeight="1" spans="1:4">
      <c r="A11" s="17"/>
      <c r="B11" s="18"/>
      <c r="C11" s="19" t="s">
        <v>72</v>
      </c>
      <c r="D11" s="18">
        <v>100</v>
      </c>
    </row>
    <row r="12" ht="30.95" customHeight="1" spans="1:4">
      <c r="A12" s="17"/>
      <c r="B12" s="18"/>
      <c r="C12" s="19" t="s">
        <v>73</v>
      </c>
      <c r="D12" s="21">
        <v>132</v>
      </c>
    </row>
    <row r="13" ht="30.95" customHeight="1" spans="1:4">
      <c r="A13" s="17"/>
      <c r="B13" s="18"/>
      <c r="C13" s="19" t="s">
        <v>74</v>
      </c>
      <c r="D13" s="21">
        <v>380</v>
      </c>
    </row>
    <row r="14" ht="30.95" customHeight="1" spans="1:4">
      <c r="A14" s="17"/>
      <c r="B14" s="18"/>
      <c r="C14" s="19" t="s">
        <v>75</v>
      </c>
      <c r="D14" s="21">
        <v>76</v>
      </c>
    </row>
    <row r="15" ht="30.95" customHeight="1" spans="1:4">
      <c r="A15" s="17"/>
      <c r="B15" s="18"/>
      <c r="C15" s="16" t="s">
        <v>76</v>
      </c>
      <c r="D15" s="15">
        <v>2870</v>
      </c>
    </row>
    <row r="16" ht="30.95" customHeight="1" spans="1:4">
      <c r="A16" s="17"/>
      <c r="B16" s="18"/>
      <c r="C16" s="16" t="s">
        <v>77</v>
      </c>
      <c r="D16" s="15">
        <f>SUM(D17:D21)</f>
        <v>1202</v>
      </c>
    </row>
    <row r="17" ht="30.95" customHeight="1" spans="1:4">
      <c r="A17" s="17"/>
      <c r="B17" s="18"/>
      <c r="C17" s="19" t="s">
        <v>78</v>
      </c>
      <c r="D17" s="18">
        <v>690</v>
      </c>
    </row>
    <row r="18" ht="30.95" customHeight="1" spans="1:4">
      <c r="A18" s="17"/>
      <c r="B18" s="18"/>
      <c r="C18" s="20" t="s">
        <v>79</v>
      </c>
      <c r="D18" s="18">
        <v>200</v>
      </c>
    </row>
    <row r="19" ht="30.95" customHeight="1" spans="1:4">
      <c r="A19" s="17"/>
      <c r="B19" s="18"/>
      <c r="C19" s="20" t="s">
        <v>80</v>
      </c>
      <c r="D19" s="21">
        <v>10</v>
      </c>
    </row>
    <row r="20" ht="30.95" customHeight="1" spans="1:4">
      <c r="A20" s="17"/>
      <c r="B20" s="18"/>
      <c r="C20" s="19" t="s">
        <v>81</v>
      </c>
      <c r="D20" s="21">
        <v>192</v>
      </c>
    </row>
    <row r="21" ht="30.95" customHeight="1" spans="1:4">
      <c r="A21" s="17"/>
      <c r="B21" s="18"/>
      <c r="C21" s="19" t="s">
        <v>72</v>
      </c>
      <c r="D21" s="21">
        <v>110</v>
      </c>
    </row>
    <row r="22" ht="30.95" customHeight="1" spans="1:4">
      <c r="A22" s="17"/>
      <c r="B22" s="18"/>
      <c r="C22" s="16" t="s">
        <v>82</v>
      </c>
      <c r="D22" s="15">
        <f>SUM(D23:D24)</f>
        <v>64900</v>
      </c>
    </row>
    <row r="23" ht="30.95" customHeight="1" spans="1:4">
      <c r="A23" s="17"/>
      <c r="B23" s="18"/>
      <c r="C23" s="19" t="s">
        <v>83</v>
      </c>
      <c r="D23" s="18">
        <v>56900</v>
      </c>
    </row>
    <row r="24" ht="30.95" customHeight="1" spans="1:4">
      <c r="A24" s="17"/>
      <c r="B24" s="18"/>
      <c r="C24" s="19" t="s">
        <v>84</v>
      </c>
      <c r="D24" s="18">
        <v>8000</v>
      </c>
    </row>
    <row r="25" s="4" customFormat="1" ht="30.95" customHeight="1" spans="1:4">
      <c r="A25" s="17"/>
      <c r="B25" s="18"/>
      <c r="C25" s="16" t="s">
        <v>85</v>
      </c>
      <c r="D25" s="18">
        <v>0</v>
      </c>
    </row>
    <row r="26" ht="30.95" customHeight="1" spans="1:4">
      <c r="A26" s="22" t="s">
        <v>37</v>
      </c>
      <c r="B26" s="22">
        <f>B6</f>
        <v>70170</v>
      </c>
      <c r="C26" s="23" t="s">
        <v>38</v>
      </c>
      <c r="D26" s="24">
        <f>D6+D15+D16+D22+D25</f>
        <v>70170</v>
      </c>
    </row>
  </sheetData>
  <autoFilter ref="A2:G26">
    <extLst/>
  </autoFilter>
  <mergeCells count="3">
    <mergeCell ref="A2:D2"/>
    <mergeCell ref="A4:B4"/>
    <mergeCell ref="C4:D4"/>
  </mergeCells>
  <printOptions horizontalCentered="1"/>
  <pageMargins left="0.275" right="0.354166666666667" top="0.275" bottom="0.15625" header="0.275" footer="0.196527777777778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2024年财政总收入调整表（打印）</vt:lpstr>
      <vt:lpstr>2024年区本级一般公共预算调整表 (打印)</vt:lpstr>
      <vt:lpstr>2024年政府性基金预算调整表 (打印)</vt:lpstr>
      <vt:lpstr>2024年国有资本经营预算调整表 (打印)</vt:lpstr>
      <vt:lpstr>2024年珠晖区债券使用方案（草案）打印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2022-12-27T14:43:00Z</dcterms:created>
  <dcterms:modified xsi:type="dcterms:W3CDTF">2025-01-13T11:14:01Z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23345AA8C3D54538ADEEECF63FA0B554_13</vt:lpwstr>
  </property>
  <property fmtid="{D5CDD505-2E9C-101B-9397-08002B2CF9AE}" pid="3" name="KSOProductBuildVer">
    <vt:lpwstr>2052-12.8.2.1112</vt:lpwstr>
  </property>
</Properties>
</file>