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43"/>
  </bookViews>
  <sheets>
    <sheet name="2023年财政总收入调整表（打印）" sheetId="7" r:id="rId1"/>
    <sheet name="2023年区本级一般公共预算调整表 (打印)" sheetId="2" r:id="rId2"/>
    <sheet name="2023年政府性基金预算调整表 (打印)" sheetId="5" r:id="rId3"/>
    <sheet name="2022年国有资本经营预算调整表 (打印)" sheetId="6" r:id="rId4"/>
    <sheet name="2023年珠晖区债券使用方案（草案）打印" sheetId="3" r:id="rId5"/>
  </sheets>
  <definedNames>
    <definedName name="_xlnm._FilterDatabase" localSheetId="4" hidden="1">'2023年珠晖区债券使用方案（草案）打印'!$A$2:$G$30</definedName>
    <definedName name="_xlnm.Print_Area" localSheetId="4">'2023年珠晖区债券使用方案（草案）打印'!$A$1:$D$30</definedName>
    <definedName name="_xlnm.Print_Area" localSheetId="0">'2023年财政总收入调整表（打印）'!$A$1:$E$8</definedName>
  </definedNames>
  <calcPr calcId="144525"/>
</workbook>
</file>

<file path=xl/sharedStrings.xml><?xml version="1.0" encoding="utf-8"?>
<sst xmlns="http://schemas.openxmlformats.org/spreadsheetml/2006/main" count="128" uniqueCount="88">
  <si>
    <t>附表一：</t>
  </si>
  <si>
    <t>2023年珠晖区财政总收入调整表（草案）</t>
  </si>
  <si>
    <t>单位:万元</t>
  </si>
  <si>
    <t>项   目</t>
  </si>
  <si>
    <t xml:space="preserve">
预算数</t>
  </si>
  <si>
    <t xml:space="preserve">
调整数</t>
  </si>
  <si>
    <t>调整后预算数</t>
  </si>
  <si>
    <t>备注</t>
  </si>
  <si>
    <t>财政总收入</t>
  </si>
  <si>
    <t xml:space="preserve">税务部门 </t>
  </si>
  <si>
    <t>财政部门</t>
  </si>
  <si>
    <t xml:space="preserve">      耕地占用税</t>
  </si>
  <si>
    <t>附表二：</t>
  </si>
  <si>
    <t>2023年珠晖区一般公共预算调整表（草案）</t>
  </si>
  <si>
    <t>单位：万元</t>
  </si>
  <si>
    <t>收            入</t>
  </si>
  <si>
    <t>支            出</t>
  </si>
  <si>
    <t>项目</t>
  </si>
  <si>
    <t>预算数</t>
  </si>
  <si>
    <t>调整数</t>
  </si>
  <si>
    <t>一、一般公共预算收入</t>
  </si>
  <si>
    <t>一、一般公共预算支出</t>
  </si>
  <si>
    <t>1、税收收入</t>
  </si>
  <si>
    <t xml:space="preserve">  1、区本级一般预算支出</t>
  </si>
  <si>
    <t>2、非税收入</t>
  </si>
  <si>
    <t xml:space="preserve">  2、上级转移支付支出</t>
  </si>
  <si>
    <t>二、转移性收入</t>
  </si>
  <si>
    <t>二、上解支出</t>
  </si>
  <si>
    <t>1、返还性收入</t>
  </si>
  <si>
    <t>三、一般债券还本支出</t>
  </si>
  <si>
    <t>2、一般性转移支付收入</t>
  </si>
  <si>
    <t>3、专项转移支付收入</t>
  </si>
  <si>
    <t>三、债务转贷收入</t>
  </si>
  <si>
    <t>四、预算结余</t>
  </si>
  <si>
    <t>四、调入预算稳定调节基金</t>
  </si>
  <si>
    <t>五、调入资金</t>
  </si>
  <si>
    <t>收入合计</t>
  </si>
  <si>
    <t>支出合计</t>
  </si>
  <si>
    <t>附表三：</t>
  </si>
  <si>
    <t>2023年珠晖区政府性基金预算调整表（草案）</t>
  </si>
  <si>
    <t>一、政府性基金预算收入</t>
  </si>
  <si>
    <t>一、政府性基金预算支出</t>
  </si>
  <si>
    <t>二、政府性基金上级补助收入</t>
  </si>
  <si>
    <t>二、政府性基金上解支出</t>
  </si>
  <si>
    <t>三、地方政府专项债务转贷收入</t>
  </si>
  <si>
    <t>三、调出资金</t>
  </si>
  <si>
    <t>四、调入资金</t>
  </si>
  <si>
    <t>四、地方政府专项债务还本支出</t>
  </si>
  <si>
    <t>五、预算结余</t>
  </si>
  <si>
    <t>附表四：</t>
  </si>
  <si>
    <t>2023年珠晖区国有资本经营预算调整表（草案）</t>
  </si>
  <si>
    <t>一、国有资本经营预算收入</t>
  </si>
  <si>
    <t>一、国有资本经营预算支出</t>
  </si>
  <si>
    <t>二、国有资本经营上级补助收入</t>
  </si>
  <si>
    <t>二、国有资本经营上解支出</t>
  </si>
  <si>
    <t>三、调入资金</t>
  </si>
  <si>
    <t>附表五：</t>
  </si>
  <si>
    <t>2023年珠晖区债券使用方案（草案）</t>
  </si>
  <si>
    <t>项     目</t>
  </si>
  <si>
    <t>2023年</t>
  </si>
  <si>
    <t>一、债务转贷收入</t>
  </si>
  <si>
    <t>一、纳入年初预算安排公益性资本支出</t>
  </si>
  <si>
    <t xml:space="preserve">  1、置换一般转贷债券收入</t>
  </si>
  <si>
    <t>“雪亮工程”项目经费</t>
  </si>
  <si>
    <t xml:space="preserve">  2、新增一般转贷债券收入</t>
  </si>
  <si>
    <t>农村公路建设及管理养护经费</t>
  </si>
  <si>
    <t xml:space="preserve">   其中：国省干线、农村公路</t>
  </si>
  <si>
    <t>主次干道人行道维修工程</t>
  </si>
  <si>
    <t xml:space="preserve">                小水库除险加固</t>
  </si>
  <si>
    <t>创文创卫工程款</t>
  </si>
  <si>
    <t xml:space="preserve">  3.新增专项转贷债券收入</t>
  </si>
  <si>
    <t>新雪亮工程</t>
  </si>
  <si>
    <t>区人民医院消毒供应室改造项目</t>
  </si>
  <si>
    <t>水利建设项目</t>
  </si>
  <si>
    <t>老旧小区“亮化工程”</t>
  </si>
  <si>
    <t>茶山坳镇茶金路扩宽工程</t>
  </si>
  <si>
    <t>二、置换到期债券</t>
  </si>
  <si>
    <t>三、其他新增安排公益性资本支出</t>
  </si>
  <si>
    <t>零星民生、创文创卫、市政维修项目</t>
  </si>
  <si>
    <t>三清三建项目</t>
  </si>
  <si>
    <t>珠晖区2023年农村特色旅游、资源产业路提质改造工程</t>
  </si>
  <si>
    <t>珠晖区2023年农田基础设施新建项目</t>
  </si>
  <si>
    <t>两厢提质改造项目</t>
  </si>
  <si>
    <t>乡村振兴衔接资金</t>
  </si>
  <si>
    <t>四、专项债支出</t>
  </si>
  <si>
    <t>置换预算内已安排隐性债务还本支出</t>
  </si>
  <si>
    <t>隐性债务提前还本支出</t>
  </si>
  <si>
    <t>三、结余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</si>
</sst>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_ ;[Red]\-0\ "/>
    <numFmt numFmtId="43" formatCode="_ * #,##0.00_ ;_ * \-#,##0.00_ ;_ * &quot;-&quot;??_ ;_ @_ "/>
    <numFmt numFmtId="179" formatCode="0_);[Red]\(0\)"/>
    <numFmt numFmtId="41" formatCode="_ * #,##0_ ;_ * \-#,##0_ ;_ * &quot;-&quot;_ ;_ @_ "/>
  </numFmts>
  <fonts count="38">
    <font>
      <sz val="12"/>
      <name val="宋体"/>
      <charset val="134"/>
    </font>
    <font>
      <sz val="20"/>
      <name val="宋体"/>
      <charset val="134"/>
    </font>
    <font>
      <sz val="14"/>
      <name val="黑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1"/>
      <color rgb="FF333333"/>
      <name val="微软雅黑"/>
      <charset val="134"/>
    </font>
    <font>
      <sz val="11"/>
      <name val="黑体"/>
      <charset val="134"/>
    </font>
    <font>
      <b/>
      <sz val="26"/>
      <name val="黑体"/>
      <charset val="134"/>
    </font>
    <font>
      <b/>
      <sz val="16"/>
      <name val="仿宋_GB2312"/>
      <charset val="134"/>
    </font>
    <font>
      <b/>
      <sz val="18"/>
      <name val="黑体"/>
      <charset val="134"/>
    </font>
    <font>
      <b/>
      <sz val="18"/>
      <name val="仿宋_GB2312"/>
      <charset val="134"/>
    </font>
    <font>
      <sz val="18"/>
      <name val="仿宋_GB2312"/>
      <charset val="134"/>
    </font>
    <font>
      <sz val="18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25" borderId="6" applyNumberFormat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9" fillId="14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0" borderId="7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20" borderId="5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30" borderId="8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 wrapText="1"/>
    </xf>
    <xf numFmtId="10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179" fontId="12" fillId="0" borderId="0" xfId="0" applyNumberFormat="1" applyFont="1" applyFill="1" applyBorder="1" applyAlignment="1">
      <alignment vertical="center" wrapText="1"/>
    </xf>
    <xf numFmtId="10" fontId="12" fillId="0" borderId="0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9" fontId="12" fillId="0" borderId="0" xfId="0" applyNumberFormat="1" applyFont="1" applyFill="1" applyBorder="1" applyAlignment="1">
      <alignment horizontal="right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1"/>
  <sheetViews>
    <sheetView tabSelected="1" view="pageBreakPreview" zoomScaleNormal="100" workbookViewId="0">
      <selection activeCell="C5" sqref="C5:C6"/>
    </sheetView>
  </sheetViews>
  <sheetFormatPr defaultColWidth="7.85833333333333" defaultRowHeight="15.75"/>
  <cols>
    <col min="1" max="1" width="32.7833333333333" style="5" customWidth="1"/>
    <col min="2" max="2" width="21.7083333333333" style="5" customWidth="1"/>
    <col min="3" max="3" width="20" style="49" customWidth="1"/>
    <col min="4" max="4" width="19.1416666666667" style="50" customWidth="1"/>
    <col min="5" max="5" width="19.1416666666667" style="5" customWidth="1"/>
    <col min="6" max="16384" width="7.85833333333333" style="51"/>
  </cols>
  <sheetData>
    <row r="1" s="25" customFormat="1" ht="27" customHeight="1" spans="1:16378">
      <c r="A1" s="29" t="s">
        <v>0</v>
      </c>
      <c r="C1" s="30"/>
      <c r="D1" s="30"/>
      <c r="E1" s="30"/>
      <c r="XEX1" s="28"/>
    </row>
    <row r="2" ht="66.75" customHeight="1" spans="1:5">
      <c r="A2" s="52" t="s">
        <v>1</v>
      </c>
      <c r="B2" s="52"/>
      <c r="C2" s="52"/>
      <c r="D2" s="53"/>
      <c r="E2" s="52"/>
    </row>
    <row r="3" ht="24" customHeight="1" spans="2:5">
      <c r="B3" s="54"/>
      <c r="C3" s="55"/>
      <c r="D3" s="56" t="s">
        <v>2</v>
      </c>
      <c r="E3" s="66"/>
    </row>
    <row r="4" s="47" customFormat="1" ht="78.75" customHeight="1" spans="1:5">
      <c r="A4" s="57" t="s">
        <v>3</v>
      </c>
      <c r="B4" s="57" t="s">
        <v>4</v>
      </c>
      <c r="C4" s="57" t="s">
        <v>5</v>
      </c>
      <c r="D4" s="58" t="s">
        <v>6</v>
      </c>
      <c r="E4" s="67" t="s">
        <v>7</v>
      </c>
    </row>
    <row r="5" ht="50.05" customHeight="1" spans="1:5">
      <c r="A5" s="59" t="s">
        <v>8</v>
      </c>
      <c r="B5" s="60">
        <f>SUM(B6:B7)</f>
        <v>154637</v>
      </c>
      <c r="C5" s="61">
        <f>D5-B5</f>
        <v>-37631</v>
      </c>
      <c r="D5" s="60">
        <v>117006</v>
      </c>
      <c r="E5" s="60"/>
    </row>
    <row r="6" ht="50.05" customHeight="1" spans="1:5">
      <c r="A6" s="59" t="s">
        <v>9</v>
      </c>
      <c r="B6" s="60">
        <v>147490</v>
      </c>
      <c r="C6" s="61">
        <f>D6-B6</f>
        <v>-38776</v>
      </c>
      <c r="D6" s="60">
        <v>108714</v>
      </c>
      <c r="E6" s="60"/>
    </row>
    <row r="7" s="48" customFormat="1" ht="50.05" customHeight="1" spans="1:5">
      <c r="A7" s="59" t="s">
        <v>10</v>
      </c>
      <c r="B7" s="60">
        <v>7147</v>
      </c>
      <c r="C7" s="62">
        <f>D7-B7</f>
        <v>1145</v>
      </c>
      <c r="D7" s="60">
        <v>8292</v>
      </c>
      <c r="E7" s="68"/>
    </row>
    <row r="8" ht="45" hidden="1" customHeight="1" spans="1:5">
      <c r="A8" s="63" t="s">
        <v>11</v>
      </c>
      <c r="B8" s="60"/>
      <c r="C8" s="64"/>
      <c r="D8" s="65" t="e">
        <f>(C8-B8)/B8</f>
        <v>#DIV/0!</v>
      </c>
      <c r="E8" s="69"/>
    </row>
    <row r="10" spans="3:5">
      <c r="C10" s="50"/>
      <c r="D10" s="5"/>
      <c r="E10" s="51"/>
    </row>
    <row r="11" spans="3:5">
      <c r="C11" s="50"/>
      <c r="D11" s="5"/>
      <c r="E11" s="51"/>
    </row>
  </sheetData>
  <mergeCells count="2">
    <mergeCell ref="A2:E2"/>
    <mergeCell ref="D3:E3"/>
  </mergeCells>
  <printOptions horizontalCentered="1"/>
  <pageMargins left="0.751388888888889" right="0.751388888888889" top="1" bottom="1" header="0.511805555555556" footer="0.511805555555556"/>
  <pageSetup paperSize="9" firstPageNumber="0" fitToWidth="0" fitToHeight="0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1"/>
  <sheetViews>
    <sheetView view="pageBreakPreview" zoomScaleNormal="100" workbookViewId="0">
      <selection activeCell="F8" sqref="F8"/>
    </sheetView>
  </sheetViews>
  <sheetFormatPr defaultColWidth="9" defaultRowHeight="15.75"/>
  <cols>
    <col min="1" max="1" width="27.875" style="28" customWidth="1"/>
    <col min="2" max="4" width="10.625" style="28" customWidth="1"/>
    <col min="5" max="5" width="22.375" style="28" customWidth="1"/>
    <col min="6" max="8" width="10.625" style="28" customWidth="1"/>
    <col min="9" max="16384" width="9" style="28"/>
  </cols>
  <sheetData>
    <row r="1" s="25" customFormat="1" ht="27" customHeight="1" spans="1:16381">
      <c r="A1" s="29" t="s">
        <v>12</v>
      </c>
      <c r="C1" s="30"/>
      <c r="D1" s="30"/>
      <c r="I1" s="30"/>
      <c r="XFA1" s="28"/>
    </row>
    <row r="2" ht="45" customHeight="1" spans="1:8">
      <c r="A2" s="31" t="s">
        <v>13</v>
      </c>
      <c r="B2" s="31"/>
      <c r="C2" s="31"/>
      <c r="D2" s="31"/>
      <c r="E2" s="31"/>
      <c r="F2" s="31"/>
      <c r="G2" s="31"/>
      <c r="H2" s="31"/>
    </row>
    <row r="3" s="26" customFormat="1" ht="26" customHeight="1" spans="8:8">
      <c r="H3" s="37" t="s">
        <v>14</v>
      </c>
    </row>
    <row r="4" s="27" customFormat="1" ht="33" customHeight="1" spans="1:8">
      <c r="A4" s="23" t="s">
        <v>15</v>
      </c>
      <c r="B4" s="23"/>
      <c r="C4" s="23"/>
      <c r="D4" s="23"/>
      <c r="E4" s="23" t="s">
        <v>16</v>
      </c>
      <c r="F4" s="23"/>
      <c r="G4" s="23"/>
      <c r="H4" s="23"/>
    </row>
    <row r="5" s="28" customFormat="1" ht="38" customHeight="1" spans="1:8">
      <c r="A5" s="32" t="s">
        <v>17</v>
      </c>
      <c r="B5" s="32" t="s">
        <v>18</v>
      </c>
      <c r="C5" s="32" t="s">
        <v>19</v>
      </c>
      <c r="D5" s="32" t="s">
        <v>6</v>
      </c>
      <c r="E5" s="32" t="s">
        <v>17</v>
      </c>
      <c r="F5" s="32" t="s">
        <v>18</v>
      </c>
      <c r="G5" s="32" t="s">
        <v>19</v>
      </c>
      <c r="H5" s="32" t="s">
        <v>6</v>
      </c>
    </row>
    <row r="6" ht="38" customHeight="1" spans="1:8">
      <c r="A6" s="33" t="s">
        <v>20</v>
      </c>
      <c r="B6" s="34">
        <f>B7+B8</f>
        <v>39242</v>
      </c>
      <c r="C6" s="40">
        <f t="shared" ref="C6:C14" si="0">D6-B6</f>
        <v>-7726</v>
      </c>
      <c r="D6" s="40">
        <f>D7+D8</f>
        <v>31516</v>
      </c>
      <c r="E6" s="44" t="s">
        <v>21</v>
      </c>
      <c r="F6" s="34">
        <f>F7+F8</f>
        <v>135622</v>
      </c>
      <c r="G6" s="34">
        <f>H6-F6</f>
        <v>19643</v>
      </c>
      <c r="H6" s="34">
        <f>H7+H8</f>
        <v>155265</v>
      </c>
    </row>
    <row r="7" ht="38" customHeight="1" spans="1:8">
      <c r="A7" s="33" t="s">
        <v>22</v>
      </c>
      <c r="B7" s="34">
        <v>31242</v>
      </c>
      <c r="C7" s="40">
        <f t="shared" si="0"/>
        <v>-8689</v>
      </c>
      <c r="D7" s="41">
        <v>22553</v>
      </c>
      <c r="E7" s="44" t="s">
        <v>23</v>
      </c>
      <c r="F7" s="34">
        <v>109122</v>
      </c>
      <c r="G7" s="34">
        <f>-503+3000-1800</f>
        <v>697</v>
      </c>
      <c r="H7" s="34">
        <f>SUM(F7:G7)</f>
        <v>109819</v>
      </c>
    </row>
    <row r="8" ht="38" customHeight="1" spans="1:8">
      <c r="A8" s="33" t="s">
        <v>24</v>
      </c>
      <c r="B8" s="34">
        <v>8000</v>
      </c>
      <c r="C8" s="40">
        <f t="shared" si="0"/>
        <v>963</v>
      </c>
      <c r="D8" s="41">
        <v>8963</v>
      </c>
      <c r="E8" s="44" t="s">
        <v>25</v>
      </c>
      <c r="F8" s="34">
        <v>26500</v>
      </c>
      <c r="G8" s="34">
        <f>7008+10364-126+1700</f>
        <v>18946</v>
      </c>
      <c r="H8" s="34">
        <f>F8+G8</f>
        <v>45446</v>
      </c>
    </row>
    <row r="9" ht="38" customHeight="1" spans="1:8">
      <c r="A9" s="33" t="s">
        <v>26</v>
      </c>
      <c r="B9" s="34">
        <f>B10+B11+B12</f>
        <v>77231</v>
      </c>
      <c r="C9" s="40">
        <f t="shared" si="0"/>
        <v>17372</v>
      </c>
      <c r="D9" s="40">
        <f>D10+D11+D12</f>
        <v>94603</v>
      </c>
      <c r="E9" s="44" t="s">
        <v>27</v>
      </c>
      <c r="F9" s="34">
        <v>6500</v>
      </c>
      <c r="G9" s="34">
        <f>H9-F9</f>
        <v>0</v>
      </c>
      <c r="H9" s="34">
        <v>6500</v>
      </c>
    </row>
    <row r="10" ht="38" customHeight="1" spans="1:8">
      <c r="A10" s="33" t="s">
        <v>28</v>
      </c>
      <c r="B10" s="34">
        <v>4397</v>
      </c>
      <c r="C10" s="40">
        <f t="shared" si="0"/>
        <v>0</v>
      </c>
      <c r="D10" s="40">
        <v>4397</v>
      </c>
      <c r="E10" s="44" t="s">
        <v>29</v>
      </c>
      <c r="F10" s="34">
        <v>10</v>
      </c>
      <c r="G10" s="35">
        <f>H10-F10</f>
        <v>1325</v>
      </c>
      <c r="H10" s="35">
        <f>1325+10</f>
        <v>1335</v>
      </c>
    </row>
    <row r="11" ht="38" customHeight="1" spans="1:8">
      <c r="A11" s="33" t="s">
        <v>30</v>
      </c>
      <c r="B11" s="34">
        <v>67425</v>
      </c>
      <c r="C11" s="40">
        <f t="shared" si="0"/>
        <v>7008</v>
      </c>
      <c r="D11" s="40">
        <f>59433+15000</f>
        <v>74433</v>
      </c>
      <c r="E11" s="45"/>
      <c r="F11" s="46"/>
      <c r="G11" s="46"/>
      <c r="H11" s="46"/>
    </row>
    <row r="12" ht="38" customHeight="1" spans="1:8">
      <c r="A12" s="33" t="s">
        <v>31</v>
      </c>
      <c r="B12" s="34">
        <v>5409</v>
      </c>
      <c r="C12" s="40">
        <f t="shared" si="0"/>
        <v>10364</v>
      </c>
      <c r="D12" s="40">
        <v>15773</v>
      </c>
      <c r="E12" s="40"/>
      <c r="F12" s="35"/>
      <c r="G12" s="35"/>
      <c r="H12" s="35"/>
    </row>
    <row r="13" ht="38" customHeight="1" spans="1:8">
      <c r="A13" s="33" t="s">
        <v>32</v>
      </c>
      <c r="B13" s="34">
        <v>1400</v>
      </c>
      <c r="C13" s="40">
        <f t="shared" si="0"/>
        <v>3025</v>
      </c>
      <c r="D13" s="40">
        <v>4425</v>
      </c>
      <c r="E13" s="44" t="s">
        <v>33</v>
      </c>
      <c r="F13" s="34">
        <f>B16-F6-F9-F10</f>
        <v>0</v>
      </c>
      <c r="G13" s="34">
        <v>0</v>
      </c>
      <c r="H13" s="34">
        <v>0</v>
      </c>
    </row>
    <row r="14" ht="38" customHeight="1" spans="1:8">
      <c r="A14" s="33" t="s">
        <v>34</v>
      </c>
      <c r="B14" s="34">
        <v>1368</v>
      </c>
      <c r="C14" s="40">
        <f t="shared" si="0"/>
        <v>0</v>
      </c>
      <c r="D14" s="40">
        <v>1368</v>
      </c>
      <c r="E14" s="40"/>
      <c r="F14" s="35"/>
      <c r="G14" s="35"/>
      <c r="H14" s="35"/>
    </row>
    <row r="15" ht="38" customHeight="1" spans="1:8">
      <c r="A15" s="33" t="s">
        <v>35</v>
      </c>
      <c r="B15" s="34">
        <v>22891</v>
      </c>
      <c r="C15" s="41">
        <v>8297</v>
      </c>
      <c r="D15" s="41">
        <v>31188</v>
      </c>
      <c r="E15" s="40"/>
      <c r="F15" s="35"/>
      <c r="G15" s="35"/>
      <c r="H15" s="35"/>
    </row>
    <row r="16" ht="38" customHeight="1" spans="1:8">
      <c r="A16" s="36" t="s">
        <v>36</v>
      </c>
      <c r="B16" s="36">
        <f>B6+B9+B13+B14+B15</f>
        <v>142132</v>
      </c>
      <c r="C16" s="42">
        <f>C6+C9+C13+C14+C15</f>
        <v>20968</v>
      </c>
      <c r="D16" s="42">
        <f>D6+D9+D13+D14+D15</f>
        <v>163100</v>
      </c>
      <c r="E16" s="42" t="s">
        <v>37</v>
      </c>
      <c r="F16" s="39">
        <f>F6+F9+F10+F13</f>
        <v>142132</v>
      </c>
      <c r="G16" s="39">
        <f>G6+G9+G10+G13</f>
        <v>20968</v>
      </c>
      <c r="H16" s="39">
        <f>H6+H9+H10+H13</f>
        <v>163100</v>
      </c>
    </row>
    <row r="17" ht="33" customHeight="1" spans="3:5">
      <c r="C17" s="43"/>
      <c r="D17" s="43"/>
      <c r="E17" s="43"/>
    </row>
    <row r="18" ht="33" customHeight="1"/>
    <row r="19" ht="33" customHeight="1"/>
    <row r="20" ht="33" customHeight="1"/>
    <row r="21" ht="33" customHeight="1"/>
  </sheetData>
  <mergeCells count="3">
    <mergeCell ref="A2:H2"/>
    <mergeCell ref="A4:D4"/>
    <mergeCell ref="E4:H4"/>
  </mergeCells>
  <pageMargins left="0.393055555555556" right="0.118055555555556" top="0.786805555555556" bottom="0.275" header="0.5" footer="0.5"/>
  <pageSetup paperSize="9" scale="78" orientation="portrait"/>
  <headerFooter/>
  <ignoredErrors>
    <ignoredError sqref="C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1"/>
  <sheetViews>
    <sheetView view="pageBreakPreview" zoomScaleNormal="100" workbookViewId="0">
      <selection activeCell="E12" sqref="E12"/>
    </sheetView>
  </sheetViews>
  <sheetFormatPr defaultColWidth="9" defaultRowHeight="15.75"/>
  <cols>
    <col min="1" max="1" width="27.875" style="28" customWidth="1"/>
    <col min="2" max="4" width="10.625" style="28" customWidth="1"/>
    <col min="5" max="5" width="22.375" style="28" customWidth="1"/>
    <col min="6" max="8" width="10.625" style="28" customWidth="1"/>
    <col min="9" max="16384" width="9" style="28"/>
  </cols>
  <sheetData>
    <row r="1" s="25" customFormat="1" ht="27" customHeight="1" spans="1:16379">
      <c r="A1" s="29" t="s">
        <v>38</v>
      </c>
      <c r="C1" s="30"/>
      <c r="D1" s="30"/>
      <c r="I1" s="30"/>
      <c r="XEY1" s="28"/>
    </row>
    <row r="2" ht="45" customHeight="1" spans="1:8">
      <c r="A2" s="31" t="s">
        <v>39</v>
      </c>
      <c r="B2" s="31"/>
      <c r="C2" s="31"/>
      <c r="D2" s="31"/>
      <c r="E2" s="31"/>
      <c r="F2" s="31"/>
      <c r="G2" s="31"/>
      <c r="H2" s="31"/>
    </row>
    <row r="3" s="26" customFormat="1" ht="26" customHeight="1" spans="8:8">
      <c r="H3" s="37" t="s">
        <v>14</v>
      </c>
    </row>
    <row r="4" s="27" customFormat="1" ht="33" customHeight="1" spans="1:8">
      <c r="A4" s="23" t="s">
        <v>15</v>
      </c>
      <c r="B4" s="23"/>
      <c r="C4" s="23"/>
      <c r="D4" s="23"/>
      <c r="E4" s="23" t="s">
        <v>16</v>
      </c>
      <c r="F4" s="23"/>
      <c r="G4" s="23"/>
      <c r="H4" s="23"/>
    </row>
    <row r="5" s="28" customFormat="1" ht="38" customHeight="1" spans="1:8">
      <c r="A5" s="32" t="s">
        <v>17</v>
      </c>
      <c r="B5" s="32" t="s">
        <v>18</v>
      </c>
      <c r="C5" s="32" t="s">
        <v>19</v>
      </c>
      <c r="D5" s="32" t="s">
        <v>6</v>
      </c>
      <c r="E5" s="32" t="s">
        <v>17</v>
      </c>
      <c r="F5" s="32" t="s">
        <v>18</v>
      </c>
      <c r="G5" s="32" t="s">
        <v>19</v>
      </c>
      <c r="H5" s="32" t="s">
        <v>6</v>
      </c>
    </row>
    <row r="6" ht="38" customHeight="1" spans="1:8">
      <c r="A6" s="33" t="s">
        <v>40</v>
      </c>
      <c r="B6" s="34">
        <v>0</v>
      </c>
      <c r="C6" s="35">
        <v>0</v>
      </c>
      <c r="D6" s="34">
        <v>0</v>
      </c>
      <c r="E6" s="33" t="s">
        <v>41</v>
      </c>
      <c r="F6" s="35">
        <v>0</v>
      </c>
      <c r="G6" s="35">
        <v>1569</v>
      </c>
      <c r="H6" s="35">
        <v>1569</v>
      </c>
    </row>
    <row r="7" ht="38" customHeight="1" spans="1:8">
      <c r="A7" s="33" t="s">
        <v>42</v>
      </c>
      <c r="B7" s="34">
        <v>0</v>
      </c>
      <c r="C7" s="35">
        <v>1569</v>
      </c>
      <c r="D7" s="34">
        <v>1569</v>
      </c>
      <c r="E7" s="38" t="s">
        <v>43</v>
      </c>
      <c r="F7" s="35"/>
      <c r="G7" s="35"/>
      <c r="H7" s="35"/>
    </row>
    <row r="8" ht="38" customHeight="1" spans="1:8">
      <c r="A8" s="33" t="s">
        <v>44</v>
      </c>
      <c r="B8" s="34">
        <v>0</v>
      </c>
      <c r="C8" s="35">
        <v>3000</v>
      </c>
      <c r="D8" s="34">
        <v>3000</v>
      </c>
      <c r="E8" s="38" t="s">
        <v>45</v>
      </c>
      <c r="F8" s="35"/>
      <c r="G8" s="35">
        <v>3000</v>
      </c>
      <c r="H8" s="35">
        <v>3000</v>
      </c>
    </row>
    <row r="9" ht="38" customHeight="1" spans="1:8">
      <c r="A9" s="33" t="s">
        <v>46</v>
      </c>
      <c r="B9" s="34">
        <v>0</v>
      </c>
      <c r="C9" s="35">
        <v>0</v>
      </c>
      <c r="D9" s="34">
        <v>0</v>
      </c>
      <c r="E9" s="38" t="s">
        <v>47</v>
      </c>
      <c r="F9" s="35"/>
      <c r="G9" s="35"/>
      <c r="H9" s="35"/>
    </row>
    <row r="10" ht="38" customHeight="1" spans="1:8">
      <c r="A10" s="33"/>
      <c r="B10" s="34"/>
      <c r="C10" s="35"/>
      <c r="D10" s="34"/>
      <c r="E10" s="38"/>
      <c r="F10" s="35"/>
      <c r="G10" s="35"/>
      <c r="H10" s="35"/>
    </row>
    <row r="11" ht="38" customHeight="1" spans="1:8">
      <c r="A11" s="33"/>
      <c r="B11" s="34"/>
      <c r="C11" s="35"/>
      <c r="D11" s="34"/>
      <c r="E11" s="38"/>
      <c r="F11" s="35"/>
      <c r="G11" s="35"/>
      <c r="H11" s="35"/>
    </row>
    <row r="12" ht="38" customHeight="1" spans="1:8">
      <c r="A12" s="33"/>
      <c r="B12" s="34"/>
      <c r="C12" s="35"/>
      <c r="D12" s="34"/>
      <c r="E12" s="38" t="s">
        <v>48</v>
      </c>
      <c r="F12" s="35"/>
      <c r="G12" s="35"/>
      <c r="H12" s="35"/>
    </row>
    <row r="13" ht="38" customHeight="1" spans="1:8">
      <c r="A13" s="33"/>
      <c r="B13" s="34"/>
      <c r="C13" s="35"/>
      <c r="D13" s="34"/>
      <c r="E13" s="38"/>
      <c r="F13" s="35"/>
      <c r="G13" s="35"/>
      <c r="H13" s="35"/>
    </row>
    <row r="14" ht="38" customHeight="1" spans="1:8">
      <c r="A14" s="33"/>
      <c r="B14" s="34"/>
      <c r="C14" s="35"/>
      <c r="D14" s="34"/>
      <c r="E14" s="38"/>
      <c r="F14" s="35"/>
      <c r="G14" s="35"/>
      <c r="H14" s="35"/>
    </row>
    <row r="15" ht="38" customHeight="1" spans="1:8">
      <c r="A15" s="36" t="s">
        <v>36</v>
      </c>
      <c r="B15" s="36">
        <f>B6+B7+B8+B9</f>
        <v>0</v>
      </c>
      <c r="C15" s="36">
        <f t="shared" ref="C15:H15" si="0">SUM(C6:C14)</f>
        <v>4569</v>
      </c>
      <c r="D15" s="36">
        <f>D6+D7+D8+D9</f>
        <v>4569</v>
      </c>
      <c r="E15" s="36" t="s">
        <v>37</v>
      </c>
      <c r="F15" s="39">
        <f t="shared" si="0"/>
        <v>0</v>
      </c>
      <c r="G15" s="39">
        <f t="shared" si="0"/>
        <v>4569</v>
      </c>
      <c r="H15" s="39">
        <f t="shared" si="0"/>
        <v>4569</v>
      </c>
    </row>
    <row r="16" ht="38" customHeight="1"/>
    <row r="17" ht="33" customHeight="1"/>
    <row r="18" ht="33" customHeight="1"/>
    <row r="19" ht="33" customHeight="1"/>
    <row r="20" ht="33" customHeight="1"/>
    <row r="21" ht="33" customHeight="1"/>
  </sheetData>
  <mergeCells count="3">
    <mergeCell ref="A2:H2"/>
    <mergeCell ref="A4:D4"/>
    <mergeCell ref="E4:H4"/>
  </mergeCells>
  <pageMargins left="0.393055555555556" right="0.118055555555556" top="0.786805555555556" bottom="0.275" header="0.5" footer="0.5"/>
  <pageSetup paperSize="9" scale="7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1"/>
  <sheetViews>
    <sheetView view="pageBreakPreview" zoomScaleNormal="100" workbookViewId="0">
      <selection activeCell="G15" sqref="G15"/>
    </sheetView>
  </sheetViews>
  <sheetFormatPr defaultColWidth="9" defaultRowHeight="15.75"/>
  <cols>
    <col min="1" max="1" width="27.875" style="28" customWidth="1"/>
    <col min="2" max="4" width="10.625" style="28" customWidth="1"/>
    <col min="5" max="5" width="22.375" style="28" customWidth="1"/>
    <col min="6" max="8" width="10.625" style="28" customWidth="1"/>
    <col min="9" max="16384" width="9" style="28"/>
  </cols>
  <sheetData>
    <row r="1" s="25" customFormat="1" ht="27" customHeight="1" spans="1:16382">
      <c r="A1" s="29" t="s">
        <v>49</v>
      </c>
      <c r="C1" s="30"/>
      <c r="D1" s="30"/>
      <c r="I1" s="30"/>
      <c r="XFB1" s="28"/>
    </row>
    <row r="2" ht="45" customHeight="1" spans="1:8">
      <c r="A2" s="31" t="s">
        <v>50</v>
      </c>
      <c r="B2" s="31"/>
      <c r="C2" s="31"/>
      <c r="D2" s="31"/>
      <c r="E2" s="31"/>
      <c r="F2" s="31"/>
      <c r="G2" s="31"/>
      <c r="H2" s="31"/>
    </row>
    <row r="3" s="26" customFormat="1" ht="26" customHeight="1" spans="8:8">
      <c r="H3" s="37" t="s">
        <v>14</v>
      </c>
    </row>
    <row r="4" s="27" customFormat="1" ht="33" customHeight="1" spans="1:8">
      <c r="A4" s="23" t="s">
        <v>15</v>
      </c>
      <c r="B4" s="23"/>
      <c r="C4" s="23"/>
      <c r="D4" s="23"/>
      <c r="E4" s="23" t="s">
        <v>16</v>
      </c>
      <c r="F4" s="23"/>
      <c r="G4" s="23"/>
      <c r="H4" s="23"/>
    </row>
    <row r="5" s="28" customFormat="1" ht="38" customHeight="1" spans="1:8">
      <c r="A5" s="32" t="s">
        <v>17</v>
      </c>
      <c r="B5" s="32" t="s">
        <v>18</v>
      </c>
      <c r="C5" s="32" t="s">
        <v>19</v>
      </c>
      <c r="D5" s="32" t="s">
        <v>6</v>
      </c>
      <c r="E5" s="32" t="s">
        <v>17</v>
      </c>
      <c r="F5" s="32" t="s">
        <v>18</v>
      </c>
      <c r="G5" s="32" t="s">
        <v>19</v>
      </c>
      <c r="H5" s="32" t="s">
        <v>6</v>
      </c>
    </row>
    <row r="6" ht="38" customHeight="1" spans="1:8">
      <c r="A6" s="33" t="s">
        <v>51</v>
      </c>
      <c r="B6" s="34"/>
      <c r="C6" s="35"/>
      <c r="D6" s="34"/>
      <c r="E6" s="33" t="s">
        <v>52</v>
      </c>
      <c r="F6" s="35"/>
      <c r="G6" s="35">
        <v>322</v>
      </c>
      <c r="H6" s="35">
        <v>322</v>
      </c>
    </row>
    <row r="7" ht="38" customHeight="1" spans="1:8">
      <c r="A7" s="33" t="s">
        <v>53</v>
      </c>
      <c r="B7" s="34"/>
      <c r="C7" s="35">
        <v>322</v>
      </c>
      <c r="D7" s="34">
        <v>322</v>
      </c>
      <c r="E7" s="33" t="s">
        <v>54</v>
      </c>
      <c r="F7" s="35"/>
      <c r="G7" s="35"/>
      <c r="H7" s="35"/>
    </row>
    <row r="8" ht="38" customHeight="1" spans="1:8">
      <c r="A8" s="33" t="s">
        <v>55</v>
      </c>
      <c r="B8" s="34"/>
      <c r="C8" s="35"/>
      <c r="D8" s="34"/>
      <c r="E8" s="38" t="s">
        <v>45</v>
      </c>
      <c r="F8" s="35"/>
      <c r="G8" s="35"/>
      <c r="H8" s="35"/>
    </row>
    <row r="9" ht="38" customHeight="1" spans="1:8">
      <c r="A9" s="33"/>
      <c r="B9" s="34"/>
      <c r="C9" s="35"/>
      <c r="D9" s="34"/>
      <c r="E9" s="33"/>
      <c r="F9" s="34"/>
      <c r="G9" s="35"/>
      <c r="H9" s="35"/>
    </row>
    <row r="10" ht="38" customHeight="1" spans="1:8">
      <c r="A10" s="33"/>
      <c r="B10" s="34"/>
      <c r="C10" s="35"/>
      <c r="D10" s="34"/>
      <c r="E10" s="33"/>
      <c r="F10" s="34"/>
      <c r="G10" s="35"/>
      <c r="H10" s="35"/>
    </row>
    <row r="11" ht="38" customHeight="1" spans="1:8">
      <c r="A11" s="33"/>
      <c r="B11" s="34"/>
      <c r="C11" s="35"/>
      <c r="D11" s="34"/>
      <c r="E11" s="33"/>
      <c r="F11" s="34"/>
      <c r="G11" s="35"/>
      <c r="H11" s="35"/>
    </row>
    <row r="12" ht="38" customHeight="1" spans="1:8">
      <c r="A12" s="33"/>
      <c r="B12" s="34"/>
      <c r="C12" s="35"/>
      <c r="D12" s="34"/>
      <c r="E12" s="33"/>
      <c r="F12" s="34"/>
      <c r="G12" s="35"/>
      <c r="H12" s="35"/>
    </row>
    <row r="13" ht="38" customHeight="1" spans="1:8">
      <c r="A13" s="33"/>
      <c r="B13" s="34"/>
      <c r="C13" s="35"/>
      <c r="D13" s="34"/>
      <c r="E13" s="38" t="s">
        <v>33</v>
      </c>
      <c r="F13" s="35"/>
      <c r="G13" s="35"/>
      <c r="H13" s="35"/>
    </row>
    <row r="14" ht="38" customHeight="1" spans="1:8">
      <c r="A14" s="33"/>
      <c r="B14" s="34"/>
      <c r="C14" s="35"/>
      <c r="D14" s="34"/>
      <c r="E14" s="33"/>
      <c r="F14" s="34"/>
      <c r="G14" s="35"/>
      <c r="H14" s="35"/>
    </row>
    <row r="15" ht="38" customHeight="1" spans="1:8">
      <c r="A15" s="36" t="s">
        <v>36</v>
      </c>
      <c r="B15" s="36">
        <f>SUM(B6:B14)</f>
        <v>0</v>
      </c>
      <c r="C15" s="36">
        <f>SUM(C6:C14)</f>
        <v>322</v>
      </c>
      <c r="D15" s="36">
        <f>SUM(D6:D14)</f>
        <v>322</v>
      </c>
      <c r="E15" s="36" t="s">
        <v>37</v>
      </c>
      <c r="F15" s="39">
        <f>SUM(F6:F14)</f>
        <v>0</v>
      </c>
      <c r="G15" s="39">
        <f>SUM(G6:G14)</f>
        <v>322</v>
      </c>
      <c r="H15" s="39">
        <f>SUM(H6:H14)</f>
        <v>322</v>
      </c>
    </row>
    <row r="16" ht="38" customHeight="1"/>
    <row r="17" ht="33" customHeight="1"/>
    <row r="18" ht="33" customHeight="1"/>
    <row r="19" ht="33" customHeight="1"/>
    <row r="20" ht="33" customHeight="1"/>
    <row r="21" ht="33" customHeight="1"/>
  </sheetData>
  <mergeCells count="3">
    <mergeCell ref="A2:H2"/>
    <mergeCell ref="A4:D4"/>
    <mergeCell ref="E4:H4"/>
  </mergeCells>
  <pageMargins left="0.393055555555556" right="0.118055555555556" top="0.786805555555556" bottom="0.275" header="0.5" footer="0.5"/>
  <pageSetup paperSize="9" scale="7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zoomScale="80" zoomScaleNormal="80" workbookViewId="0">
      <selection activeCell="C27" sqref="C27"/>
    </sheetView>
  </sheetViews>
  <sheetFormatPr defaultColWidth="9" defaultRowHeight="24.9" customHeight="1" outlineLevelCol="3"/>
  <cols>
    <col min="1" max="1" width="37.4916666666667" style="1" customWidth="1"/>
    <col min="2" max="2" width="14.1083333333333" style="4" customWidth="1"/>
    <col min="3" max="3" width="40.975" style="5" customWidth="1"/>
    <col min="4" max="4" width="15.1416666666667" style="4" customWidth="1"/>
    <col min="5" max="16384" width="9.66666666666667" style="1"/>
  </cols>
  <sheetData>
    <row r="1" s="1" customFormat="1" ht="16" customHeight="1" spans="1:4">
      <c r="A1" s="1" t="s">
        <v>56</v>
      </c>
      <c r="B1" s="4"/>
      <c r="C1" s="5"/>
      <c r="D1" s="4"/>
    </row>
    <row r="2" s="2" customFormat="1" ht="35" customHeight="1" spans="1:4">
      <c r="A2" s="6" t="s">
        <v>57</v>
      </c>
      <c r="B2" s="6"/>
      <c r="C2" s="6"/>
      <c r="D2" s="6"/>
    </row>
    <row r="3" s="1" customFormat="1" ht="21.9" customHeight="1" spans="1:4">
      <c r="A3" s="7"/>
      <c r="B3" s="8"/>
      <c r="C3" s="7"/>
      <c r="D3" s="8" t="s">
        <v>14</v>
      </c>
    </row>
    <row r="4" s="3" customFormat="1" ht="31" customHeight="1" spans="1:4">
      <c r="A4" s="9" t="s">
        <v>15</v>
      </c>
      <c r="B4" s="9"/>
      <c r="C4" s="10" t="s">
        <v>16</v>
      </c>
      <c r="D4" s="9"/>
    </row>
    <row r="5" s="4" customFormat="1" ht="31" customHeight="1" spans="1:4">
      <c r="A5" s="11" t="s">
        <v>58</v>
      </c>
      <c r="B5" s="11" t="s">
        <v>59</v>
      </c>
      <c r="C5" s="12" t="s">
        <v>58</v>
      </c>
      <c r="D5" s="11" t="s">
        <v>59</v>
      </c>
    </row>
    <row r="6" s="1" customFormat="1" ht="31" customHeight="1" spans="1:4">
      <c r="A6" s="13" t="s">
        <v>60</v>
      </c>
      <c r="B6" s="14">
        <f>B7+B8+B11</f>
        <v>7425</v>
      </c>
      <c r="C6" s="15" t="s">
        <v>61</v>
      </c>
      <c r="D6" s="16">
        <f>SUM(D7:D15)</f>
        <v>1400</v>
      </c>
    </row>
    <row r="7" s="1" customFormat="1" ht="31" customHeight="1" spans="1:4">
      <c r="A7" s="17" t="s">
        <v>62</v>
      </c>
      <c r="B7" s="18">
        <v>1325</v>
      </c>
      <c r="C7" s="19" t="s">
        <v>63</v>
      </c>
      <c r="D7" s="18">
        <v>116</v>
      </c>
    </row>
    <row r="8" s="1" customFormat="1" ht="31" customHeight="1" spans="1:4">
      <c r="A8" s="17" t="s">
        <v>64</v>
      </c>
      <c r="B8" s="11">
        <v>3100</v>
      </c>
      <c r="C8" s="19" t="s">
        <v>65</v>
      </c>
      <c r="D8" s="11">
        <v>139</v>
      </c>
    </row>
    <row r="9" s="1" customFormat="1" ht="31" customHeight="1" spans="1:4">
      <c r="A9" s="17" t="s">
        <v>66</v>
      </c>
      <c r="B9" s="18">
        <v>101</v>
      </c>
      <c r="C9" s="19" t="s">
        <v>67</v>
      </c>
      <c r="D9" s="11">
        <v>170</v>
      </c>
    </row>
    <row r="10" s="1" customFormat="1" ht="31" customHeight="1" spans="1:4">
      <c r="A10" s="17" t="s">
        <v>68</v>
      </c>
      <c r="B10" s="18">
        <v>10</v>
      </c>
      <c r="C10" s="19" t="s">
        <v>69</v>
      </c>
      <c r="D10" s="11">
        <v>100</v>
      </c>
    </row>
    <row r="11" s="1" customFormat="1" ht="31" customHeight="1" spans="1:4">
      <c r="A11" s="17" t="s">
        <v>70</v>
      </c>
      <c r="B11" s="11">
        <v>3000</v>
      </c>
      <c r="C11" s="19" t="s">
        <v>71</v>
      </c>
      <c r="D11" s="11">
        <v>150</v>
      </c>
    </row>
    <row r="12" s="1" customFormat="1" ht="31" customHeight="1" spans="1:4">
      <c r="A12" s="17"/>
      <c r="B12" s="11"/>
      <c r="C12" s="19" t="s">
        <v>72</v>
      </c>
      <c r="D12" s="11">
        <v>110</v>
      </c>
    </row>
    <row r="13" s="1" customFormat="1" ht="31" customHeight="1" spans="1:4">
      <c r="A13" s="17"/>
      <c r="B13" s="11"/>
      <c r="C13" s="19" t="s">
        <v>73</v>
      </c>
      <c r="D13" s="11">
        <v>454</v>
      </c>
    </row>
    <row r="14" s="1" customFormat="1" ht="31" customHeight="1" spans="1:4">
      <c r="A14" s="17"/>
      <c r="B14" s="11"/>
      <c r="C14" s="20" t="s">
        <v>74</v>
      </c>
      <c r="D14" s="11">
        <v>60</v>
      </c>
    </row>
    <row r="15" s="1" customFormat="1" ht="31" customHeight="1" spans="1:4">
      <c r="A15" s="17"/>
      <c r="B15" s="11"/>
      <c r="C15" s="19" t="s">
        <v>75</v>
      </c>
      <c r="D15" s="11">
        <v>101</v>
      </c>
    </row>
    <row r="16" s="1" customFormat="1" ht="31" customHeight="1" spans="1:4">
      <c r="A16" s="17"/>
      <c r="B16" s="11"/>
      <c r="C16" s="21" t="s">
        <v>76</v>
      </c>
      <c r="D16" s="14">
        <v>1325</v>
      </c>
    </row>
    <row r="17" s="1" customFormat="1" ht="31" customHeight="1" spans="1:4">
      <c r="A17" s="17"/>
      <c r="B17" s="11"/>
      <c r="C17" s="21" t="s">
        <v>77</v>
      </c>
      <c r="D17" s="14">
        <f>SUM(D18:D23)</f>
        <v>1700</v>
      </c>
    </row>
    <row r="18" s="1" customFormat="1" ht="31" customHeight="1" spans="1:4">
      <c r="A18" s="17"/>
      <c r="B18" s="11"/>
      <c r="C18" s="19" t="s">
        <v>78</v>
      </c>
      <c r="D18" s="11">
        <v>300</v>
      </c>
    </row>
    <row r="19" s="1" customFormat="1" ht="31" customHeight="1" spans="1:4">
      <c r="A19" s="17"/>
      <c r="B19" s="11"/>
      <c r="C19" s="19" t="s">
        <v>79</v>
      </c>
      <c r="D19" s="11">
        <v>400</v>
      </c>
    </row>
    <row r="20" s="1" customFormat="1" ht="31" customHeight="1" spans="1:4">
      <c r="A20" s="17"/>
      <c r="B20" s="11"/>
      <c r="C20" s="19" t="s">
        <v>80</v>
      </c>
      <c r="D20" s="11">
        <v>100</v>
      </c>
    </row>
    <row r="21" s="1" customFormat="1" ht="31" customHeight="1" spans="1:4">
      <c r="A21" s="17"/>
      <c r="B21" s="11"/>
      <c r="C21" s="19" t="s">
        <v>81</v>
      </c>
      <c r="D21" s="11">
        <v>400</v>
      </c>
    </row>
    <row r="22" s="1" customFormat="1" ht="31" customHeight="1" spans="1:4">
      <c r="A22" s="17"/>
      <c r="B22" s="11"/>
      <c r="C22" s="19" t="s">
        <v>82</v>
      </c>
      <c r="D22" s="11">
        <v>300</v>
      </c>
    </row>
    <row r="23" s="1" customFormat="1" ht="31" customHeight="1" spans="1:4">
      <c r="A23" s="17"/>
      <c r="B23" s="11"/>
      <c r="C23" s="19" t="s">
        <v>83</v>
      </c>
      <c r="D23" s="11">
        <v>200</v>
      </c>
    </row>
    <row r="24" s="1" customFormat="1" ht="31" customHeight="1" spans="1:4">
      <c r="A24" s="17"/>
      <c r="B24" s="11"/>
      <c r="C24" s="21" t="s">
        <v>84</v>
      </c>
      <c r="D24" s="14">
        <f>SUM(D25:D26)</f>
        <v>3000</v>
      </c>
    </row>
    <row r="25" s="1" customFormat="1" ht="31" customHeight="1" spans="1:4">
      <c r="A25" s="17"/>
      <c r="B25" s="11"/>
      <c r="C25" s="19" t="s">
        <v>85</v>
      </c>
      <c r="D25" s="11">
        <v>1800</v>
      </c>
    </row>
    <row r="26" s="1" customFormat="1" ht="31" customHeight="1" spans="1:4">
      <c r="A26" s="17"/>
      <c r="B26" s="11"/>
      <c r="C26" s="19" t="s">
        <v>86</v>
      </c>
      <c r="D26" s="11">
        <v>1200</v>
      </c>
    </row>
    <row r="27" s="1" customFormat="1" ht="31" customHeight="1" spans="1:4">
      <c r="A27" s="17"/>
      <c r="B27" s="11"/>
      <c r="C27" s="19"/>
      <c r="D27" s="11"/>
    </row>
    <row r="28" s="1" customFormat="1" ht="31" customHeight="1" spans="1:4">
      <c r="A28" s="17"/>
      <c r="B28" s="11"/>
      <c r="C28" s="21" t="s">
        <v>87</v>
      </c>
      <c r="D28" s="14">
        <f>B30-D6-D16-D17-D24</f>
        <v>0</v>
      </c>
    </row>
    <row r="29" s="1" customFormat="1" ht="31" customHeight="1" spans="1:4">
      <c r="A29" s="17"/>
      <c r="B29" s="12"/>
      <c r="C29" s="19"/>
      <c r="D29" s="11"/>
    </row>
    <row r="30" ht="31" customHeight="1" spans="1:4">
      <c r="A30" s="22" t="s">
        <v>36</v>
      </c>
      <c r="B30" s="22">
        <f>B6</f>
        <v>7425</v>
      </c>
      <c r="C30" s="23" t="s">
        <v>37</v>
      </c>
      <c r="D30" s="24">
        <f>D6+D16+D17+D24</f>
        <v>7425</v>
      </c>
    </row>
  </sheetData>
  <autoFilter ref="A2:G30">
    <extLst/>
  </autoFilter>
  <mergeCells count="3">
    <mergeCell ref="A2:D2"/>
    <mergeCell ref="A4:B4"/>
    <mergeCell ref="C4:D4"/>
  </mergeCells>
  <printOptions horizontalCentered="1"/>
  <pageMargins left="0.275" right="0.354166666666667" top="0.275" bottom="0.156944444444444" header="0.275" footer="0.196527777777778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2023年财政总收入调整表（打印）</vt:lpstr>
      <vt:lpstr>2023年区本级一般公共预算调整表 (打印)</vt:lpstr>
      <vt:lpstr>2023年政府性基金预算调整表 (打印)</vt:lpstr>
      <vt:lpstr>2022年国有资本经营预算调整表 (打印)</vt:lpstr>
      <vt:lpstr>2023年珠晖区债券使用方案（草案）打印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2022-12-25T06:43:00Z</dcterms:created>
  <dcterms:modified xsi:type="dcterms:W3CDTF">2024-07-08T16:36:04Z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23345AA8C3D54538ADEEECF63FA0B554_13</vt:lpwstr>
  </property>
  <property fmtid="{D5CDD505-2E9C-101B-9397-08002B2CF9AE}" pid="3" name="KSOProductBuildVer">
    <vt:lpwstr>2052-11.8.2.10953</vt:lpwstr>
  </property>
</Properties>
</file>